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8"/>
  <workbookPr defaultThemeVersion="166925"/>
  <mc:AlternateContent xmlns:mc="http://schemas.openxmlformats.org/markup-compatibility/2006">
    <mc:Choice Requires="x15">
      <x15ac:absPath xmlns:x15ac="http://schemas.microsoft.com/office/spreadsheetml/2010/11/ac" url="https://iit0-my.sharepoint.com/personal/lapointe_illinoistech_edu/Documents/00 OSRP Shared One Drive/#0 Budget Templates/"/>
    </mc:Choice>
  </mc:AlternateContent>
  <xr:revisionPtr revIDLastSave="18" documentId="8_{23340B22-F7F3-4D96-A9CE-FDA6E9DFB53E}" xr6:coauthVersionLast="47" xr6:coauthVersionMax="47" xr10:uidLastSave="{9A7A6C96-CD1C-4704-9B0E-385C306AE62F}"/>
  <bookViews>
    <workbookView xWindow="23880" yWindow="-2730" windowWidth="29040" windowHeight="15720" xr2:uid="{9D5BE0EC-CC57-41E9-B790-D25EEE4E7A28}"/>
  </bookViews>
  <sheets>
    <sheet name="Budget" sheetId="1" r:id="rId1"/>
    <sheet name="Cost Share" sheetId="4" r:id="rId2"/>
    <sheet name="Fields" sheetId="2" r:id="rId3"/>
    <sheet name="Banner Budget" sheetId="3"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6" i="2" l="1"/>
  <c r="S5" i="4"/>
  <c r="S6" i="4"/>
  <c r="S7" i="4"/>
  <c r="S4" i="4"/>
  <c r="I3" i="2"/>
  <c r="I4" i="2"/>
  <c r="I5" i="2"/>
  <c r="I6" i="2"/>
  <c r="I7" i="2"/>
  <c r="I8" i="2"/>
  <c r="I9" i="2"/>
  <c r="I10" i="2"/>
  <c r="I11" i="2"/>
  <c r="I12" i="2"/>
  <c r="I13" i="2"/>
  <c r="I14" i="2"/>
  <c r="I15" i="2"/>
  <c r="I16" i="2"/>
  <c r="I17" i="2"/>
  <c r="I18" i="2"/>
  <c r="I19" i="2"/>
  <c r="I20" i="2"/>
  <c r="I21" i="2"/>
  <c r="I23" i="2"/>
  <c r="I24" i="2"/>
  <c r="I26" i="2"/>
  <c r="I27" i="2"/>
  <c r="I28" i="2"/>
  <c r="I29" i="2"/>
  <c r="I30" i="2"/>
  <c r="I31" i="2"/>
  <c r="I32" i="2"/>
  <c r="I33" i="2"/>
  <c r="I34" i="2"/>
  <c r="I38" i="2"/>
  <c r="I43" i="2"/>
  <c r="I45" i="2"/>
  <c r="I2" i="2"/>
  <c r="M163" i="1"/>
  <c r="M117" i="1"/>
  <c r="Q117" i="1"/>
  <c r="P117" i="1"/>
  <c r="O117" i="1"/>
  <c r="N117" i="1"/>
  <c r="Q163" i="1"/>
  <c r="P163" i="1"/>
  <c r="O163" i="1"/>
  <c r="N163" i="1"/>
  <c r="F115" i="1"/>
  <c r="E88" i="1"/>
  <c r="E89" i="1"/>
  <c r="E90" i="1"/>
  <c r="E91" i="1"/>
  <c r="E87" i="1"/>
  <c r="E6" i="1"/>
  <c r="M7" i="1"/>
  <c r="M8" i="1" s="1"/>
  <c r="B6" i="1"/>
  <c r="A12" i="1"/>
  <c r="M117" i="4" l="1"/>
  <c r="O36" i="1"/>
  <c r="Q39" i="1"/>
  <c r="P39" i="1"/>
  <c r="O39" i="1"/>
  <c r="N39" i="1"/>
  <c r="M35" i="1"/>
  <c r="N35" i="1"/>
  <c r="O35" i="1"/>
  <c r="P35" i="1"/>
  <c r="Q35" i="1"/>
  <c r="M36" i="1"/>
  <c r="N36" i="1"/>
  <c r="P36" i="1"/>
  <c r="Q36" i="1"/>
  <c r="M37" i="1"/>
  <c r="N37" i="1"/>
  <c r="O37" i="1"/>
  <c r="P37" i="1"/>
  <c r="Q37" i="1"/>
  <c r="M38" i="1"/>
  <c r="N38" i="1"/>
  <c r="O38" i="1"/>
  <c r="P38" i="1"/>
  <c r="Q38" i="1"/>
  <c r="M39" i="1"/>
  <c r="M34" i="1"/>
  <c r="Q34" i="1"/>
  <c r="P34" i="1"/>
  <c r="O34" i="1"/>
  <c r="N34" i="1"/>
  <c r="N116" i="1"/>
  <c r="O116" i="1" s="1"/>
  <c r="P116" i="1" s="1"/>
  <c r="Q116" i="1" s="1"/>
  <c r="N115" i="1"/>
  <c r="O115" i="1" s="1"/>
  <c r="P115" i="1" s="1"/>
  <c r="Q115" i="1" s="1"/>
  <c r="N114" i="1"/>
  <c r="O114" i="1" s="1"/>
  <c r="P114" i="1" s="1"/>
  <c r="Q114" i="1" s="1"/>
  <c r="N113" i="1"/>
  <c r="O113" i="1" s="1"/>
  <c r="P113" i="1" s="1"/>
  <c r="Q113" i="1" s="1"/>
  <c r="N112" i="1"/>
  <c r="O112" i="1" s="1"/>
  <c r="P112" i="1" s="1"/>
  <c r="Q112" i="1" s="1"/>
  <c r="N111" i="1"/>
  <c r="O111" i="1" s="1"/>
  <c r="P111" i="1" s="1"/>
  <c r="Q111" i="1" s="1"/>
  <c r="N110" i="1"/>
  <c r="O110" i="1" s="1"/>
  <c r="P110" i="1" s="1"/>
  <c r="Q110" i="1" s="1"/>
  <c r="N109" i="1"/>
  <c r="O109" i="1" s="1"/>
  <c r="P109" i="1" s="1"/>
  <c r="Q109" i="1" s="1"/>
  <c r="N96" i="1"/>
  <c r="O96" i="1" s="1"/>
  <c r="P96" i="1" s="1"/>
  <c r="Q96" i="1" s="1"/>
  <c r="N95" i="1"/>
  <c r="O95" i="1" s="1"/>
  <c r="P95" i="1" s="1"/>
  <c r="Q95" i="1" s="1"/>
  <c r="M14" i="1"/>
  <c r="M16" i="1"/>
  <c r="M18" i="1"/>
  <c r="M20" i="1"/>
  <c r="M22" i="1"/>
  <c r="M24" i="1"/>
  <c r="M26" i="1"/>
  <c r="M28" i="1"/>
  <c r="P20" i="1"/>
  <c r="P22" i="1"/>
  <c r="P24" i="1"/>
  <c r="P26" i="1"/>
  <c r="Q28" i="1"/>
  <c r="N14" i="1"/>
  <c r="O14" i="1"/>
  <c r="P14" i="1"/>
  <c r="Q14" i="1"/>
  <c r="N16" i="1"/>
  <c r="O16" i="1"/>
  <c r="P16" i="1"/>
  <c r="Q16" i="1"/>
  <c r="N18" i="1"/>
  <c r="O18" i="1"/>
  <c r="P18" i="1"/>
  <c r="Q18" i="1"/>
  <c r="N20" i="1"/>
  <c r="O20" i="1"/>
  <c r="Q20" i="1"/>
  <c r="N22" i="1"/>
  <c r="O22" i="1"/>
  <c r="Q22" i="1"/>
  <c r="N24" i="1"/>
  <c r="O24" i="1"/>
  <c r="Q24" i="1"/>
  <c r="N26" i="1"/>
  <c r="O26" i="1"/>
  <c r="Q26" i="1"/>
  <c r="N28" i="1"/>
  <c r="O28" i="1"/>
  <c r="P28" i="1"/>
  <c r="Q12" i="1"/>
  <c r="P12" i="1"/>
  <c r="O12" i="1"/>
  <c r="N12" i="1"/>
  <c r="M12" i="1"/>
  <c r="T1" i="4"/>
  <c r="B138" i="4"/>
  <c r="B137" i="4"/>
  <c r="B136" i="4"/>
  <c r="B135" i="4"/>
  <c r="B134" i="4"/>
  <c r="B133" i="4"/>
  <c r="B132" i="4"/>
  <c r="B131" i="4"/>
  <c r="B130" i="4"/>
  <c r="B129" i="4"/>
  <c r="B128" i="4"/>
  <c r="B127" i="4"/>
  <c r="B126" i="4"/>
  <c r="B125" i="4"/>
  <c r="B124" i="4"/>
  <c r="B123" i="4"/>
  <c r="B122" i="4"/>
  <c r="B121" i="4"/>
  <c r="G39" i="4"/>
  <c r="F39" i="4"/>
  <c r="P39" i="4" s="1"/>
  <c r="E39" i="4"/>
  <c r="E71" i="4" s="1"/>
  <c r="D39" i="4"/>
  <c r="D71" i="4" s="1"/>
  <c r="C39" i="4"/>
  <c r="C71" i="4" s="1"/>
  <c r="G38" i="4"/>
  <c r="F38" i="4"/>
  <c r="O38" i="4" s="1"/>
  <c r="E38" i="4"/>
  <c r="E70" i="4" s="1"/>
  <c r="D38" i="4"/>
  <c r="D70" i="4" s="1"/>
  <c r="C38" i="4"/>
  <c r="C70" i="4" s="1"/>
  <c r="G37" i="4"/>
  <c r="F37" i="4"/>
  <c r="N37" i="4" s="1"/>
  <c r="E37" i="4"/>
  <c r="E69" i="4" s="1"/>
  <c r="D37" i="4"/>
  <c r="A37" i="4" s="1"/>
  <c r="C37" i="4"/>
  <c r="C69" i="4" s="1"/>
  <c r="G36" i="4"/>
  <c r="F36" i="4"/>
  <c r="M36" i="4" s="1"/>
  <c r="E36" i="4"/>
  <c r="E68" i="4" s="1"/>
  <c r="D36" i="4"/>
  <c r="A36" i="4" s="1"/>
  <c r="C36" i="4"/>
  <c r="C68" i="4" s="1"/>
  <c r="G35" i="4"/>
  <c r="F35" i="4"/>
  <c r="O35" i="4" s="1"/>
  <c r="E35" i="4"/>
  <c r="E67" i="4" s="1"/>
  <c r="D35" i="4"/>
  <c r="D67" i="4" s="1"/>
  <c r="C35" i="4"/>
  <c r="C67" i="4" s="1"/>
  <c r="G34" i="4"/>
  <c r="F34" i="4"/>
  <c r="Q34" i="4" s="1"/>
  <c r="E34" i="4"/>
  <c r="E66" i="4" s="1"/>
  <c r="D34" i="4"/>
  <c r="A34" i="4" s="1"/>
  <c r="C34" i="4"/>
  <c r="C66" i="4" s="1"/>
  <c r="B39" i="4"/>
  <c r="B71" i="4" s="1"/>
  <c r="B38" i="4"/>
  <c r="B70" i="4" s="1"/>
  <c r="B37" i="4"/>
  <c r="B69" i="4" s="1"/>
  <c r="B36" i="4"/>
  <c r="B68" i="4" s="1"/>
  <c r="B35" i="4"/>
  <c r="B67" i="4" s="1"/>
  <c r="B34" i="4"/>
  <c r="B66" i="4" s="1"/>
  <c r="G28" i="4"/>
  <c r="G29" i="4" s="1"/>
  <c r="F28" i="4"/>
  <c r="F29" i="4" s="1"/>
  <c r="M29" i="4" s="1"/>
  <c r="G26" i="4"/>
  <c r="F26" i="4"/>
  <c r="P26" i="4" s="1"/>
  <c r="G24" i="4"/>
  <c r="G25" i="4" s="1"/>
  <c r="F24" i="4"/>
  <c r="F25" i="4" s="1"/>
  <c r="M25" i="4" s="1"/>
  <c r="G22" i="4"/>
  <c r="G23" i="4" s="1"/>
  <c r="F22" i="4"/>
  <c r="P22" i="4" s="1"/>
  <c r="G20" i="4"/>
  <c r="G21" i="4" s="1"/>
  <c r="F20" i="4"/>
  <c r="N20" i="4" s="1"/>
  <c r="G18" i="4"/>
  <c r="G19" i="4" s="1"/>
  <c r="F18" i="4"/>
  <c r="F19" i="4" s="1"/>
  <c r="P19" i="4" s="1"/>
  <c r="G16" i="4"/>
  <c r="G17" i="4" s="1"/>
  <c r="F16" i="4"/>
  <c r="F17" i="4" s="1"/>
  <c r="Q17" i="4" s="1"/>
  <c r="G14" i="4"/>
  <c r="F14" i="4"/>
  <c r="F15" i="4" s="1"/>
  <c r="O15" i="4" s="1"/>
  <c r="G12" i="4"/>
  <c r="F12" i="4"/>
  <c r="F13" i="4" s="1"/>
  <c r="D29" i="4"/>
  <c r="C29" i="4"/>
  <c r="D28" i="4"/>
  <c r="A28" i="4" s="1"/>
  <c r="C28" i="4"/>
  <c r="C61" i="4" s="1"/>
  <c r="D27" i="4"/>
  <c r="C27" i="4"/>
  <c r="D26" i="4"/>
  <c r="A26" i="4" s="1"/>
  <c r="C26" i="4"/>
  <c r="C59" i="4" s="1"/>
  <c r="D25" i="4"/>
  <c r="C25" i="4"/>
  <c r="D24" i="4"/>
  <c r="A24" i="4" s="1"/>
  <c r="C24" i="4"/>
  <c r="C57" i="4" s="1"/>
  <c r="D23" i="4"/>
  <c r="C23" i="4"/>
  <c r="D22" i="4"/>
  <c r="A22" i="4" s="1"/>
  <c r="C22" i="4"/>
  <c r="C55" i="4" s="1"/>
  <c r="D21" i="4"/>
  <c r="C21" i="4"/>
  <c r="D20" i="4"/>
  <c r="A20" i="4" s="1"/>
  <c r="C20" i="4"/>
  <c r="C53" i="4" s="1"/>
  <c r="D19" i="4"/>
  <c r="C19" i="4"/>
  <c r="D18" i="4"/>
  <c r="A18" i="4" s="1"/>
  <c r="C18" i="4"/>
  <c r="C51" i="4" s="1"/>
  <c r="D17" i="4"/>
  <c r="C17" i="4"/>
  <c r="D16" i="4"/>
  <c r="A16" i="4" s="1"/>
  <c r="C16" i="4"/>
  <c r="C49" i="4" s="1"/>
  <c r="D15" i="4"/>
  <c r="C15" i="4"/>
  <c r="D14" i="4"/>
  <c r="A14" i="4" s="1"/>
  <c r="C14" i="4"/>
  <c r="C47" i="4" s="1"/>
  <c r="D13" i="4"/>
  <c r="C13" i="4"/>
  <c r="D12" i="4"/>
  <c r="A12" i="4" s="1"/>
  <c r="C12" i="4"/>
  <c r="C45" i="4" s="1"/>
  <c r="B29" i="4"/>
  <c r="B28" i="4"/>
  <c r="B61" i="4" s="1"/>
  <c r="B27" i="4"/>
  <c r="B26" i="4"/>
  <c r="B59" i="4" s="1"/>
  <c r="B25" i="4"/>
  <c r="B24" i="4"/>
  <c r="B57" i="4" s="1"/>
  <c r="B23" i="4"/>
  <c r="B22" i="4"/>
  <c r="B55" i="4" s="1"/>
  <c r="B21" i="4"/>
  <c r="B20" i="4"/>
  <c r="B19" i="4"/>
  <c r="B18" i="4"/>
  <c r="B51" i="4" s="1"/>
  <c r="B17" i="4"/>
  <c r="B16" i="4"/>
  <c r="B49" i="4" s="1"/>
  <c r="B15" i="4"/>
  <c r="B14" i="4"/>
  <c r="B47" i="4" s="1"/>
  <c r="S2" i="4"/>
  <c r="S1" i="4"/>
  <c r="C145" i="4" s="1"/>
  <c r="Q6" i="4"/>
  <c r="Q117" i="4" s="1"/>
  <c r="P6" i="4"/>
  <c r="P117" i="4" s="1"/>
  <c r="O6" i="4"/>
  <c r="N6" i="4"/>
  <c r="M6" i="4"/>
  <c r="B8" i="4"/>
  <c r="B7" i="4"/>
  <c r="B6" i="4"/>
  <c r="E6" i="4" s="1"/>
  <c r="B5" i="4"/>
  <c r="G4" i="4"/>
  <c r="F4" i="4"/>
  <c r="E4" i="4"/>
  <c r="D4" i="4"/>
  <c r="C4" i="4"/>
  <c r="B4" i="4"/>
  <c r="G3" i="4"/>
  <c r="F3" i="4"/>
  <c r="E3" i="4"/>
  <c r="D3" i="4"/>
  <c r="C3" i="4"/>
  <c r="B3" i="4"/>
  <c r="B2" i="4"/>
  <c r="B1" i="4"/>
  <c r="B12" i="4" s="1"/>
  <c r="B45" i="4" s="1"/>
  <c r="Q140" i="4"/>
  <c r="P140" i="4"/>
  <c r="O140" i="4"/>
  <c r="N140" i="4"/>
  <c r="M140" i="4"/>
  <c r="Q139" i="4"/>
  <c r="P139" i="4"/>
  <c r="O139" i="4"/>
  <c r="N139" i="4"/>
  <c r="M139" i="4"/>
  <c r="Q138" i="4"/>
  <c r="P138" i="4"/>
  <c r="O138" i="4"/>
  <c r="N138" i="4"/>
  <c r="M138" i="4"/>
  <c r="R137" i="4"/>
  <c r="R136" i="4"/>
  <c r="Q135" i="4"/>
  <c r="P135" i="4"/>
  <c r="O135" i="4"/>
  <c r="N135" i="4"/>
  <c r="M135" i="4"/>
  <c r="R134" i="4"/>
  <c r="R133" i="4"/>
  <c r="Q132" i="4"/>
  <c r="P132" i="4"/>
  <c r="O132" i="4"/>
  <c r="N132" i="4"/>
  <c r="M132" i="4"/>
  <c r="R131" i="4"/>
  <c r="R130" i="4"/>
  <c r="Q129" i="4"/>
  <c r="P129" i="4"/>
  <c r="O129" i="4"/>
  <c r="N129" i="4"/>
  <c r="M129" i="4"/>
  <c r="R128" i="4"/>
  <c r="R127" i="4"/>
  <c r="Q126" i="4"/>
  <c r="P126" i="4"/>
  <c r="O126" i="4"/>
  <c r="N126" i="4"/>
  <c r="M126" i="4"/>
  <c r="R125" i="4"/>
  <c r="R124" i="4"/>
  <c r="Q123" i="4"/>
  <c r="P123" i="4"/>
  <c r="O123" i="4"/>
  <c r="N123" i="4"/>
  <c r="M123" i="4"/>
  <c r="R122" i="4"/>
  <c r="R121" i="4"/>
  <c r="M118" i="4"/>
  <c r="Q105" i="4"/>
  <c r="P105" i="4"/>
  <c r="O105" i="4"/>
  <c r="N105" i="4"/>
  <c r="M105" i="4"/>
  <c r="R104" i="4"/>
  <c r="R103" i="4"/>
  <c r="R102" i="4"/>
  <c r="R101" i="4"/>
  <c r="R100" i="4"/>
  <c r="M97" i="4"/>
  <c r="Q92" i="4"/>
  <c r="P92" i="4"/>
  <c r="O92" i="4"/>
  <c r="N92" i="4"/>
  <c r="M92" i="4"/>
  <c r="R91" i="4"/>
  <c r="R90" i="4"/>
  <c r="R89" i="4"/>
  <c r="R88" i="4"/>
  <c r="R87" i="4"/>
  <c r="Q86" i="4"/>
  <c r="Q94" i="4" s="1"/>
  <c r="P86" i="4"/>
  <c r="P99" i="4" s="1"/>
  <c r="P108" i="4" s="1"/>
  <c r="P120" i="4" s="1"/>
  <c r="Q84" i="4"/>
  <c r="P84" i="4"/>
  <c r="O84" i="4"/>
  <c r="N84" i="4"/>
  <c r="M84" i="4"/>
  <c r="R83" i="4"/>
  <c r="R82" i="4"/>
  <c r="R81" i="4"/>
  <c r="R80" i="4"/>
  <c r="R79" i="4"/>
  <c r="R78" i="4"/>
  <c r="R86" i="4" s="1"/>
  <c r="R94" i="4" s="1"/>
  <c r="Q78" i="4"/>
  <c r="P78" i="4"/>
  <c r="O78" i="4"/>
  <c r="O86" i="4" s="1"/>
  <c r="N78" i="4"/>
  <c r="N86" i="4" s="1"/>
  <c r="M78" i="4"/>
  <c r="M86" i="4" s="1"/>
  <c r="R65" i="4"/>
  <c r="Q65" i="4"/>
  <c r="P65" i="4"/>
  <c r="O65" i="4"/>
  <c r="N65" i="4"/>
  <c r="M65" i="4"/>
  <c r="E62" i="4"/>
  <c r="E61" i="4"/>
  <c r="E60" i="4"/>
  <c r="E59" i="4"/>
  <c r="E58" i="4"/>
  <c r="E57" i="4"/>
  <c r="E56" i="4"/>
  <c r="E55" i="4"/>
  <c r="E54" i="4"/>
  <c r="E53" i="4"/>
  <c r="B53" i="4"/>
  <c r="E52" i="4"/>
  <c r="E51" i="4"/>
  <c r="E50" i="4"/>
  <c r="E49" i="4"/>
  <c r="E48" i="4"/>
  <c r="E47" i="4"/>
  <c r="E46" i="4"/>
  <c r="E45" i="4"/>
  <c r="R33" i="4"/>
  <c r="Q33" i="4"/>
  <c r="P33" i="4"/>
  <c r="O33" i="4"/>
  <c r="N33" i="4"/>
  <c r="M33" i="4"/>
  <c r="V4" i="4"/>
  <c r="V3" i="4"/>
  <c r="V2" i="4"/>
  <c r="F163" i="1"/>
  <c r="C164" i="1"/>
  <c r="C163" i="1"/>
  <c r="P14" i="4" l="1"/>
  <c r="M17" i="4"/>
  <c r="N36" i="4"/>
  <c r="M18" i="4"/>
  <c r="M51" i="4" s="1"/>
  <c r="P15" i="4"/>
  <c r="O37" i="4"/>
  <c r="Q15" i="4"/>
  <c r="Q39" i="4"/>
  <c r="M16" i="4"/>
  <c r="N18" i="4"/>
  <c r="N51" i="4" s="1"/>
  <c r="P37" i="4"/>
  <c r="P69" i="4" s="1"/>
  <c r="Q19" i="4"/>
  <c r="Q52" i="4" s="1"/>
  <c r="Q37" i="4"/>
  <c r="Q69" i="4" s="1"/>
  <c r="N16" i="4"/>
  <c r="N49" i="4" s="1"/>
  <c r="O20" i="4"/>
  <c r="O53" i="4" s="1"/>
  <c r="P38" i="4"/>
  <c r="P70" i="4" s="1"/>
  <c r="M14" i="4"/>
  <c r="O16" i="4"/>
  <c r="O49" i="4" s="1"/>
  <c r="P20" i="4"/>
  <c r="Q38" i="4"/>
  <c r="Q70" i="4" s="1"/>
  <c r="A35" i="4"/>
  <c r="N14" i="4"/>
  <c r="N47" i="4" s="1"/>
  <c r="P16" i="4"/>
  <c r="P49" i="4" s="1"/>
  <c r="O24" i="4"/>
  <c r="O57" i="4" s="1"/>
  <c r="M39" i="4"/>
  <c r="M71" i="4" s="1"/>
  <c r="M12" i="4"/>
  <c r="M45" i="4" s="1"/>
  <c r="O14" i="4"/>
  <c r="O47" i="4" s="1"/>
  <c r="Q16" i="4"/>
  <c r="P24" i="4"/>
  <c r="P57" i="4" s="1"/>
  <c r="O34" i="4"/>
  <c r="O39" i="4"/>
  <c r="O71" i="4" s="1"/>
  <c r="N12" i="4"/>
  <c r="N45" i="4" s="1"/>
  <c r="O12" i="4"/>
  <c r="O45" i="4" s="1"/>
  <c r="Q14" i="4"/>
  <c r="Q47" i="4" s="1"/>
  <c r="N17" i="4"/>
  <c r="N50" i="4" s="1"/>
  <c r="O25" i="4"/>
  <c r="O58" i="4" s="1"/>
  <c r="O36" i="4"/>
  <c r="O68" i="4" s="1"/>
  <c r="M34" i="4"/>
  <c r="M66" i="4" s="1"/>
  <c r="N25" i="4"/>
  <c r="P12" i="4"/>
  <c r="P45" i="4" s="1"/>
  <c r="M15" i="4"/>
  <c r="O17" i="4"/>
  <c r="Q26" i="4"/>
  <c r="Q59" i="4" s="1"/>
  <c r="P36" i="4"/>
  <c r="P68" i="4" s="1"/>
  <c r="N34" i="4"/>
  <c r="N66" i="4" s="1"/>
  <c r="Q12" i="4"/>
  <c r="Q45" i="4" s="1"/>
  <c r="N15" i="4"/>
  <c r="P17" i="4"/>
  <c r="P50" i="4" s="1"/>
  <c r="O29" i="4"/>
  <c r="Q36" i="4"/>
  <c r="Q68" i="4" s="1"/>
  <c r="N39" i="4"/>
  <c r="N71" i="4" s="1"/>
  <c r="P29" i="4"/>
  <c r="M37" i="4"/>
  <c r="M69" i="4" s="1"/>
  <c r="D66" i="4"/>
  <c r="O18" i="4"/>
  <c r="O51" i="4" s="1"/>
  <c r="Q20" i="4"/>
  <c r="Q53" i="4" s="1"/>
  <c r="P25" i="4"/>
  <c r="P58" i="4" s="1"/>
  <c r="M28" i="4"/>
  <c r="P18" i="4"/>
  <c r="P51" i="4" s="1"/>
  <c r="Q25" i="4"/>
  <c r="Q58" i="4" s="1"/>
  <c r="N28" i="4"/>
  <c r="Q18" i="4"/>
  <c r="Q51" i="4" s="1"/>
  <c r="M26" i="4"/>
  <c r="O28" i="4"/>
  <c r="O61" i="4" s="1"/>
  <c r="M19" i="4"/>
  <c r="N26" i="4"/>
  <c r="P28" i="4"/>
  <c r="P61" i="4" s="1"/>
  <c r="Q22" i="4"/>
  <c r="Q55" i="4" s="1"/>
  <c r="N19" i="4"/>
  <c r="N52" i="4" s="1"/>
  <c r="M24" i="4"/>
  <c r="M57" i="4" s="1"/>
  <c r="O26" i="4"/>
  <c r="Q28" i="4"/>
  <c r="Q61" i="4" s="1"/>
  <c r="O19" i="4"/>
  <c r="O52" i="4" s="1"/>
  <c r="N24" i="4"/>
  <c r="N29" i="4"/>
  <c r="N62" i="4" s="1"/>
  <c r="M22" i="4"/>
  <c r="M55" i="4" s="1"/>
  <c r="N22" i="4"/>
  <c r="M20" i="4"/>
  <c r="O22" i="4"/>
  <c r="Q24" i="4"/>
  <c r="Q57" i="4" s="1"/>
  <c r="Q29" i="4"/>
  <c r="Q62" i="4" s="1"/>
  <c r="N115" i="4"/>
  <c r="O115" i="4" s="1"/>
  <c r="N113" i="4"/>
  <c r="O113" i="4" s="1"/>
  <c r="P113" i="4" s="1"/>
  <c r="Q113" i="4" s="1"/>
  <c r="N114" i="4"/>
  <c r="O114" i="4" s="1"/>
  <c r="P114" i="4" s="1"/>
  <c r="Q114" i="4" s="1"/>
  <c r="P141" i="4"/>
  <c r="P115" i="4"/>
  <c r="Q115" i="4" s="1"/>
  <c r="O117" i="4"/>
  <c r="N110" i="4"/>
  <c r="O110" i="4" s="1"/>
  <c r="P110" i="4" s="1"/>
  <c r="Q110" i="4" s="1"/>
  <c r="N116" i="4"/>
  <c r="O116" i="4" s="1"/>
  <c r="P116" i="4" s="1"/>
  <c r="Q116" i="4" s="1"/>
  <c r="N96" i="4"/>
  <c r="O96" i="4" s="1"/>
  <c r="P96" i="4" s="1"/>
  <c r="Q96" i="4" s="1"/>
  <c r="N111" i="4"/>
  <c r="O111" i="4" s="1"/>
  <c r="P111" i="4" s="1"/>
  <c r="Q111" i="4" s="1"/>
  <c r="N117" i="4"/>
  <c r="N109" i="4"/>
  <c r="O109" i="4" s="1"/>
  <c r="P109" i="4" s="1"/>
  <c r="Q109" i="4" s="1"/>
  <c r="N112" i="4"/>
  <c r="O112" i="4" s="1"/>
  <c r="P112" i="4" s="1"/>
  <c r="Q112" i="4" s="1"/>
  <c r="R92" i="4"/>
  <c r="M38" i="4"/>
  <c r="M70" i="4" s="1"/>
  <c r="M35" i="4"/>
  <c r="M67" i="4" s="1"/>
  <c r="N35" i="4"/>
  <c r="N67" i="4" s="1"/>
  <c r="P35" i="4"/>
  <c r="Q35" i="4"/>
  <c r="Q67" i="4" s="1"/>
  <c r="N38" i="4"/>
  <c r="N70" i="4" s="1"/>
  <c r="P34" i="4"/>
  <c r="P66" i="4" s="1"/>
  <c r="D68" i="4"/>
  <c r="D69" i="4"/>
  <c r="A38" i="4"/>
  <c r="F23" i="4"/>
  <c r="P55" i="4"/>
  <c r="F21" i="4"/>
  <c r="P47" i="4"/>
  <c r="N95" i="4"/>
  <c r="O95" i="4" s="1"/>
  <c r="P95" i="4" s="1"/>
  <c r="B145" i="4"/>
  <c r="R140" i="4"/>
  <c r="P53" i="4"/>
  <c r="P59" i="4"/>
  <c r="O66" i="4"/>
  <c r="R129" i="4"/>
  <c r="R138" i="4"/>
  <c r="M141" i="4"/>
  <c r="E5" i="4"/>
  <c r="R84" i="4"/>
  <c r="R105" i="4"/>
  <c r="O141" i="4"/>
  <c r="R139" i="4"/>
  <c r="O50" i="4"/>
  <c r="Q141" i="4"/>
  <c r="M52" i="4"/>
  <c r="S84" i="4"/>
  <c r="S105" i="4"/>
  <c r="N141" i="4"/>
  <c r="S92" i="4"/>
  <c r="M68" i="4"/>
  <c r="A39" i="4"/>
  <c r="Q66" i="4"/>
  <c r="F27" i="4"/>
  <c r="G27" i="4"/>
  <c r="M61" i="4"/>
  <c r="G13" i="4"/>
  <c r="M13" i="4" s="1"/>
  <c r="Q49" i="4"/>
  <c r="M47" i="4"/>
  <c r="G15" i="4"/>
  <c r="Q48" i="4" s="1"/>
  <c r="O67" i="4"/>
  <c r="O69" i="4"/>
  <c r="N69" i="4"/>
  <c r="Q71" i="4"/>
  <c r="M7" i="4"/>
  <c r="M8" i="4" s="1"/>
  <c r="N7" i="4" s="1"/>
  <c r="P71" i="4"/>
  <c r="O70" i="4"/>
  <c r="M62" i="4"/>
  <c r="P52" i="4"/>
  <c r="M50" i="4"/>
  <c r="Q50" i="4"/>
  <c r="N99" i="4"/>
  <c r="N108" i="4" s="1"/>
  <c r="N120" i="4" s="1"/>
  <c r="N94" i="4"/>
  <c r="O94" i="4"/>
  <c r="O99" i="4"/>
  <c r="O108" i="4" s="1"/>
  <c r="O120" i="4" s="1"/>
  <c r="M94" i="4"/>
  <c r="M99" i="4"/>
  <c r="M108" i="4" s="1"/>
  <c r="M120" i="4" s="1"/>
  <c r="R126" i="4"/>
  <c r="P62" i="4"/>
  <c r="P94" i="4"/>
  <c r="Q99" i="4"/>
  <c r="Q108" i="4" s="1"/>
  <c r="Q120" i="4" s="1"/>
  <c r="R99" i="4"/>
  <c r="R108" i="4" s="1"/>
  <c r="R120" i="4" s="1"/>
  <c r="R135" i="4"/>
  <c r="R123" i="4"/>
  <c r="R132" i="4"/>
  <c r="O62" i="4"/>
  <c r="O13" i="4" l="1"/>
  <c r="O46" i="4" s="1"/>
  <c r="N13" i="4"/>
  <c r="N46" i="4" s="1"/>
  <c r="Q13" i="4"/>
  <c r="Q46" i="4" s="1"/>
  <c r="P13" i="4"/>
  <c r="P46" i="4" s="1"/>
  <c r="R20" i="4"/>
  <c r="M23" i="4"/>
  <c r="Q23" i="4"/>
  <c r="Q56" i="4" s="1"/>
  <c r="P23" i="4"/>
  <c r="P56" i="4" s="1"/>
  <c r="O23" i="4"/>
  <c r="N23" i="4"/>
  <c r="M53" i="4"/>
  <c r="O27" i="4"/>
  <c r="N27" i="4"/>
  <c r="M27" i="4"/>
  <c r="Q27" i="4"/>
  <c r="Q60" i="4" s="1"/>
  <c r="P27" i="4"/>
  <c r="P60" i="4" s="1"/>
  <c r="Q21" i="4"/>
  <c r="Q54" i="4" s="1"/>
  <c r="P21" i="4"/>
  <c r="P54" i="4" s="1"/>
  <c r="O21" i="4"/>
  <c r="O54" i="4" s="1"/>
  <c r="N21" i="4"/>
  <c r="N54" i="4" s="1"/>
  <c r="M21" i="4"/>
  <c r="M54" i="4" s="1"/>
  <c r="N97" i="4"/>
  <c r="N40" i="4"/>
  <c r="R109" i="4"/>
  <c r="O59" i="4"/>
  <c r="N59" i="4"/>
  <c r="N53" i="4"/>
  <c r="R38" i="4"/>
  <c r="R35" i="4"/>
  <c r="R17" i="4"/>
  <c r="N8" i="4"/>
  <c r="O7" i="4" s="1"/>
  <c r="O97" i="4" s="1"/>
  <c r="M40" i="4"/>
  <c r="R51" i="4"/>
  <c r="R45" i="4"/>
  <c r="S141" i="4"/>
  <c r="R117" i="4"/>
  <c r="R34" i="4"/>
  <c r="R26" i="4"/>
  <c r="M59" i="4"/>
  <c r="Q40" i="4"/>
  <c r="R18" i="4"/>
  <c r="R36" i="4"/>
  <c r="N68" i="4"/>
  <c r="N72" i="4" s="1"/>
  <c r="R28" i="4"/>
  <c r="O40" i="4"/>
  <c r="R37" i="4"/>
  <c r="R66" i="4"/>
  <c r="R39" i="4"/>
  <c r="R47" i="4"/>
  <c r="M48" i="4"/>
  <c r="R12" i="4"/>
  <c r="R111" i="4"/>
  <c r="O48" i="4"/>
  <c r="M46" i="4"/>
  <c r="P48" i="4"/>
  <c r="R16" i="4"/>
  <c r="N48" i="4"/>
  <c r="M49" i="4"/>
  <c r="R49" i="4" s="1"/>
  <c r="N55" i="4"/>
  <c r="R22" i="4"/>
  <c r="R24" i="4"/>
  <c r="N61" i="4"/>
  <c r="R61" i="4" s="1"/>
  <c r="N57" i="4"/>
  <c r="R57" i="4" s="1"/>
  <c r="R14" i="4"/>
  <c r="R19" i="4"/>
  <c r="R50" i="4"/>
  <c r="O55" i="4"/>
  <c r="Q72" i="4"/>
  <c r="P40" i="4"/>
  <c r="P67" i="4"/>
  <c r="R67" i="4" s="1"/>
  <c r="O72" i="4"/>
  <c r="R69" i="4"/>
  <c r="R71" i="4"/>
  <c r="R70" i="4"/>
  <c r="N58" i="4"/>
  <c r="R52" i="4"/>
  <c r="M72" i="4"/>
  <c r="M58" i="4"/>
  <c r="R25" i="4"/>
  <c r="Q95" i="4"/>
  <c r="R95" i="4" s="1"/>
  <c r="R29" i="4"/>
  <c r="O56" i="4"/>
  <c r="M56" i="4"/>
  <c r="R62" i="4"/>
  <c r="R141" i="4"/>
  <c r="R53" i="4" l="1"/>
  <c r="R23" i="4"/>
  <c r="N56" i="4"/>
  <c r="R56" i="4" s="1"/>
  <c r="R40" i="4"/>
  <c r="R68" i="4"/>
  <c r="R72" i="4" s="1"/>
  <c r="R21" i="4"/>
  <c r="R59" i="4"/>
  <c r="N60" i="4"/>
  <c r="R115" i="4"/>
  <c r="N118" i="4"/>
  <c r="R113" i="4"/>
  <c r="R54" i="4"/>
  <c r="O8" i="4"/>
  <c r="P7" i="4" s="1"/>
  <c r="P8" i="4" s="1"/>
  <c r="Q7" i="4" s="1"/>
  <c r="Q63" i="4"/>
  <c r="Q74" i="4" s="1"/>
  <c r="R58" i="4"/>
  <c r="R55" i="4"/>
  <c r="O30" i="4"/>
  <c r="O42" i="4" s="1"/>
  <c r="P63" i="4"/>
  <c r="S40" i="4"/>
  <c r="O60" i="4"/>
  <c r="O63" i="4" s="1"/>
  <c r="O74" i="4" s="1"/>
  <c r="R48" i="4"/>
  <c r="R13" i="4"/>
  <c r="M30" i="4"/>
  <c r="M42" i="4" s="1"/>
  <c r="R15" i="4"/>
  <c r="Q30" i="4"/>
  <c r="Q42" i="4" s="1"/>
  <c r="M60" i="4"/>
  <c r="R27" i="4"/>
  <c r="N30" i="4"/>
  <c r="N42" i="4" s="1"/>
  <c r="P30" i="4"/>
  <c r="P42" i="4" s="1"/>
  <c r="R114" i="4"/>
  <c r="P72" i="4"/>
  <c r="R46" i="4"/>
  <c r="R112" i="4"/>
  <c r="N63" i="4" l="1"/>
  <c r="N74" i="4" s="1"/>
  <c r="N76" i="4" s="1"/>
  <c r="N143" i="4" s="1"/>
  <c r="R60" i="4"/>
  <c r="R63" i="4" s="1"/>
  <c r="R74" i="4" s="1"/>
  <c r="P74" i="4"/>
  <c r="P76" i="4" s="1"/>
  <c r="P97" i="4"/>
  <c r="O76" i="4"/>
  <c r="R116" i="4"/>
  <c r="S42" i="4"/>
  <c r="R30" i="4"/>
  <c r="R42" i="4" s="1"/>
  <c r="S30" i="4"/>
  <c r="Q76" i="4"/>
  <c r="M63" i="4"/>
  <c r="S72" i="4"/>
  <c r="Q8" i="4"/>
  <c r="O118" i="4"/>
  <c r="S63" i="4" l="1"/>
  <c r="Q97" i="4"/>
  <c r="S97" i="4" s="1"/>
  <c r="R76" i="4"/>
  <c r="O143" i="4"/>
  <c r="O149" i="4" s="1"/>
  <c r="O145" i="4" s="1"/>
  <c r="O147" i="4" s="1"/>
  <c r="O164" i="1" s="1"/>
  <c r="O165" i="1" s="1"/>
  <c r="N149" i="4"/>
  <c r="N145" i="4" s="1"/>
  <c r="N147" i="4" s="1"/>
  <c r="N164" i="1" s="1"/>
  <c r="M74" i="4"/>
  <c r="M76" i="4" s="1"/>
  <c r="P118" i="4"/>
  <c r="P143" i="4" s="1"/>
  <c r="P149" i="4" s="1"/>
  <c r="Q118" i="4"/>
  <c r="R96" i="4"/>
  <c r="R97" i="4" s="1"/>
  <c r="Q143" i="4" l="1"/>
  <c r="Q149" i="4" s="1"/>
  <c r="Q145" i="4" s="1"/>
  <c r="Q147" i="4" s="1"/>
  <c r="Q164" i="1" s="1"/>
  <c r="Q165" i="1" s="1"/>
  <c r="S74" i="4"/>
  <c r="R110" i="4"/>
  <c r="R118" i="4" s="1"/>
  <c r="R143" i="4" s="1"/>
  <c r="R149" i="4" s="1"/>
  <c r="S118" i="4"/>
  <c r="S76" i="4"/>
  <c r="M143" i="4"/>
  <c r="M149" i="4" s="1"/>
  <c r="P145" i="4"/>
  <c r="P147" i="4" s="1"/>
  <c r="P164" i="1" s="1"/>
  <c r="P165" i="1" s="1"/>
  <c r="S145" i="4" l="1"/>
  <c r="S143" i="4"/>
  <c r="S149" i="4" l="1"/>
  <c r="M145" i="4"/>
  <c r="R145" i="4" l="1"/>
  <c r="R147" i="4" s="1"/>
  <c r="M147" i="4"/>
  <c r="M164" i="1" s="1"/>
  <c r="R164" i="1" l="1"/>
  <c r="M165" i="1"/>
  <c r="S147" i="4"/>
  <c r="N138" i="1" l="1"/>
  <c r="O135" i="1"/>
  <c r="P135" i="1"/>
  <c r="Q135" i="1"/>
  <c r="R130" i="1"/>
  <c r="B144" i="1"/>
  <c r="R137" i="1"/>
  <c r="R134" i="1"/>
  <c r="R131" i="1"/>
  <c r="R128" i="1"/>
  <c r="R127" i="1"/>
  <c r="R125" i="1"/>
  <c r="R124" i="1"/>
  <c r="R122" i="1"/>
  <c r="R121" i="1"/>
  <c r="N140" i="1"/>
  <c r="O140" i="1"/>
  <c r="P140" i="1"/>
  <c r="Q140" i="1"/>
  <c r="M140" i="1"/>
  <c r="Q132" i="1"/>
  <c r="P132" i="1"/>
  <c r="O132" i="1"/>
  <c r="N132" i="1"/>
  <c r="Q129" i="1"/>
  <c r="P129" i="1"/>
  <c r="O129" i="1"/>
  <c r="N129" i="1"/>
  <c r="M129" i="1"/>
  <c r="M146" i="1" s="1"/>
  <c r="Q126" i="1"/>
  <c r="P126" i="1"/>
  <c r="O126" i="1"/>
  <c r="N126" i="1"/>
  <c r="M126" i="1"/>
  <c r="M145" i="1" s="1"/>
  <c r="N123" i="1"/>
  <c r="O123" i="1"/>
  <c r="P123" i="1"/>
  <c r="Q123" i="1"/>
  <c r="M123" i="1"/>
  <c r="M144" i="1" s="1"/>
  <c r="M118" i="1"/>
  <c r="R117" i="1"/>
  <c r="I37" i="2" s="1"/>
  <c r="R100" i="1"/>
  <c r="R101" i="1"/>
  <c r="R102" i="1"/>
  <c r="R103" i="1"/>
  <c r="R104" i="1"/>
  <c r="N105" i="1"/>
  <c r="O105" i="1"/>
  <c r="P105" i="1"/>
  <c r="Q105" i="1"/>
  <c r="M105" i="1"/>
  <c r="R95" i="1"/>
  <c r="I39" i="2" s="1"/>
  <c r="M97" i="1"/>
  <c r="R87" i="1"/>
  <c r="M92" i="1"/>
  <c r="Q92" i="1"/>
  <c r="P92" i="1"/>
  <c r="O92" i="1"/>
  <c r="N92" i="1"/>
  <c r="R91" i="1"/>
  <c r="R90" i="1"/>
  <c r="R89" i="1"/>
  <c r="R88" i="1"/>
  <c r="R80" i="1"/>
  <c r="R81" i="1"/>
  <c r="R82" i="1"/>
  <c r="R83" i="1"/>
  <c r="N84" i="1"/>
  <c r="O84" i="1"/>
  <c r="P84" i="1"/>
  <c r="Q84" i="1"/>
  <c r="M84" i="1"/>
  <c r="R79" i="1"/>
  <c r="N65" i="1"/>
  <c r="O65" i="1"/>
  <c r="P65" i="1"/>
  <c r="Q65" i="1"/>
  <c r="R65" i="1"/>
  <c r="M65" i="1"/>
  <c r="F15" i="1"/>
  <c r="F13" i="1"/>
  <c r="C154" i="1"/>
  <c r="B154" i="1"/>
  <c r="N33" i="1"/>
  <c r="O33" i="1"/>
  <c r="P33" i="1"/>
  <c r="Q33" i="1"/>
  <c r="R33" i="1"/>
  <c r="M33" i="1"/>
  <c r="B149" i="1"/>
  <c r="B148" i="1"/>
  <c r="B147" i="1"/>
  <c r="B146" i="1"/>
  <c r="B145" i="1"/>
  <c r="R78" i="1"/>
  <c r="R86" i="1" s="1"/>
  <c r="R99" i="1" s="1"/>
  <c r="R108" i="1" s="1"/>
  <c r="R120" i="1" s="1"/>
  <c r="N78" i="1"/>
  <c r="N86" i="1" s="1"/>
  <c r="N99" i="1" s="1"/>
  <c r="N108" i="1" s="1"/>
  <c r="N120" i="1" s="1"/>
  <c r="O78" i="1"/>
  <c r="O86" i="1" s="1"/>
  <c r="O99" i="1" s="1"/>
  <c r="O108" i="1" s="1"/>
  <c r="O120" i="1" s="1"/>
  <c r="P78" i="1"/>
  <c r="P86" i="1" s="1"/>
  <c r="P99" i="1" s="1"/>
  <c r="P108" i="1" s="1"/>
  <c r="P120" i="1" s="1"/>
  <c r="Q78" i="1"/>
  <c r="Q86" i="1" s="1"/>
  <c r="Q99" i="1" s="1"/>
  <c r="Q108" i="1" s="1"/>
  <c r="Q120" i="1" s="1"/>
  <c r="M78" i="1"/>
  <c r="M86" i="1" s="1"/>
  <c r="M99" i="1" s="1"/>
  <c r="M108" i="1" s="1"/>
  <c r="M120" i="1" s="1"/>
  <c r="S84" i="1" l="1"/>
  <c r="O15" i="1"/>
  <c r="P15" i="1"/>
  <c r="Q15" i="1"/>
  <c r="M15" i="1"/>
  <c r="N15" i="1"/>
  <c r="R115" i="1"/>
  <c r="R113" i="1"/>
  <c r="I25" i="2" s="1"/>
  <c r="N94" i="1"/>
  <c r="R84" i="1"/>
  <c r="M132" i="1"/>
  <c r="M147" i="1" s="1"/>
  <c r="R133" i="1"/>
  <c r="Q138" i="1"/>
  <c r="Q141" i="1" s="1"/>
  <c r="P138" i="1"/>
  <c r="P141" i="1" s="1"/>
  <c r="O138" i="1"/>
  <c r="N135" i="1"/>
  <c r="N139" i="1"/>
  <c r="O139" i="1"/>
  <c r="R94" i="1"/>
  <c r="M94" i="1"/>
  <c r="Q94" i="1"/>
  <c r="P94" i="1"/>
  <c r="O94" i="1"/>
  <c r="R92" i="1"/>
  <c r="R105" i="1"/>
  <c r="N145" i="1"/>
  <c r="O145" i="1"/>
  <c r="P145" i="1"/>
  <c r="Q145" i="1"/>
  <c r="N146" i="1"/>
  <c r="O146" i="1"/>
  <c r="P146" i="1"/>
  <c r="Q146" i="1"/>
  <c r="Q144" i="1"/>
  <c r="P144" i="1"/>
  <c r="O144" i="1"/>
  <c r="N144" i="1"/>
  <c r="R129" i="1"/>
  <c r="R126" i="1"/>
  <c r="R123" i="1"/>
  <c r="R140" i="1"/>
  <c r="S105" i="1"/>
  <c r="S92" i="1"/>
  <c r="R39" i="1"/>
  <c r="R37" i="1"/>
  <c r="R35" i="1"/>
  <c r="R38" i="1"/>
  <c r="R36" i="1"/>
  <c r="P40" i="1"/>
  <c r="N40" i="1"/>
  <c r="M40" i="1"/>
  <c r="Q40" i="1"/>
  <c r="O40" i="1"/>
  <c r="R34" i="1"/>
  <c r="R26" i="1"/>
  <c r="R20" i="1"/>
  <c r="R14" i="1"/>
  <c r="R18" i="1"/>
  <c r="R16" i="1"/>
  <c r="R22" i="1"/>
  <c r="R28" i="1"/>
  <c r="R24" i="1"/>
  <c r="R12" i="1"/>
  <c r="A39" i="1"/>
  <c r="A38" i="1"/>
  <c r="A37" i="1"/>
  <c r="A36" i="1"/>
  <c r="A35" i="1"/>
  <c r="A34" i="1"/>
  <c r="A28" i="1"/>
  <c r="A26" i="1"/>
  <c r="A24" i="1"/>
  <c r="A22" i="1"/>
  <c r="A20" i="1"/>
  <c r="A18" i="1"/>
  <c r="A16" i="1"/>
  <c r="A14" i="1"/>
  <c r="B67" i="1"/>
  <c r="C67" i="1"/>
  <c r="D67" i="1"/>
  <c r="E67" i="1"/>
  <c r="B68" i="1"/>
  <c r="C68" i="1"/>
  <c r="D68" i="1"/>
  <c r="E68" i="1"/>
  <c r="B69" i="1"/>
  <c r="C69" i="1"/>
  <c r="D69" i="1"/>
  <c r="E69" i="1"/>
  <c r="B70" i="1"/>
  <c r="C70" i="1"/>
  <c r="D70" i="1"/>
  <c r="E70" i="1"/>
  <c r="B71" i="1"/>
  <c r="C71" i="1"/>
  <c r="D71" i="1"/>
  <c r="E71" i="1"/>
  <c r="M71" i="1" s="1"/>
  <c r="E66" i="1"/>
  <c r="C66" i="1"/>
  <c r="D66" i="1"/>
  <c r="B66" i="1"/>
  <c r="G29" i="1"/>
  <c r="G27" i="1"/>
  <c r="G25" i="1"/>
  <c r="G23" i="1"/>
  <c r="G21" i="1"/>
  <c r="G19" i="1"/>
  <c r="G17" i="1"/>
  <c r="G15" i="1"/>
  <c r="G13" i="1"/>
  <c r="N13" i="1" s="1"/>
  <c r="F29" i="1"/>
  <c r="M29" i="1" s="1"/>
  <c r="F27" i="1"/>
  <c r="F25" i="1"/>
  <c r="F23" i="1"/>
  <c r="F21" i="1"/>
  <c r="F19" i="1"/>
  <c r="F17" i="1"/>
  <c r="O13" i="1" l="1"/>
  <c r="P13" i="1"/>
  <c r="M13" i="1"/>
  <c r="Q13" i="1"/>
  <c r="M17" i="1"/>
  <c r="N17" i="1"/>
  <c r="O17" i="1"/>
  <c r="P17" i="1"/>
  <c r="Q17" i="1"/>
  <c r="N19" i="1"/>
  <c r="O19" i="1"/>
  <c r="P19" i="1"/>
  <c r="Q19" i="1"/>
  <c r="M19" i="1"/>
  <c r="N21" i="1"/>
  <c r="O21" i="1"/>
  <c r="P21" i="1"/>
  <c r="Q21" i="1"/>
  <c r="M21" i="1"/>
  <c r="P23" i="1"/>
  <c r="O23" i="1"/>
  <c r="N23" i="1"/>
  <c r="Q23" i="1"/>
  <c r="M23" i="1"/>
  <c r="N25" i="1"/>
  <c r="O25" i="1"/>
  <c r="Q25" i="1"/>
  <c r="P25" i="1"/>
  <c r="M25" i="1"/>
  <c r="M27" i="1"/>
  <c r="N27" i="1"/>
  <c r="O27" i="1"/>
  <c r="P27" i="1"/>
  <c r="Q27" i="1"/>
  <c r="Q29" i="1"/>
  <c r="N29" i="1"/>
  <c r="O29" i="1"/>
  <c r="P29" i="1"/>
  <c r="R111" i="1"/>
  <c r="I36" i="2" s="1"/>
  <c r="O147" i="1"/>
  <c r="P147" i="1"/>
  <c r="N147" i="1"/>
  <c r="Q147" i="1"/>
  <c r="R132" i="1"/>
  <c r="M135" i="1"/>
  <c r="R135" i="1" s="1"/>
  <c r="R136" i="1"/>
  <c r="R139" i="1" s="1"/>
  <c r="Q139" i="1"/>
  <c r="P139" i="1"/>
  <c r="O141" i="1"/>
  <c r="N141" i="1"/>
  <c r="O66" i="1"/>
  <c r="P66" i="1"/>
  <c r="Q66" i="1"/>
  <c r="N66" i="1"/>
  <c r="M66" i="1"/>
  <c r="R146" i="1"/>
  <c r="R145" i="1"/>
  <c r="R144" i="1"/>
  <c r="O71" i="1"/>
  <c r="P71" i="1"/>
  <c r="Q71" i="1"/>
  <c r="N71" i="1"/>
  <c r="M70" i="1"/>
  <c r="O70" i="1"/>
  <c r="N70" i="1"/>
  <c r="P70" i="1"/>
  <c r="Q70" i="1"/>
  <c r="O69" i="1"/>
  <c r="P69" i="1"/>
  <c r="N69" i="1"/>
  <c r="Q69" i="1"/>
  <c r="M69" i="1"/>
  <c r="N68" i="1"/>
  <c r="O68" i="1"/>
  <c r="P68" i="1"/>
  <c r="Q68" i="1"/>
  <c r="M68" i="1"/>
  <c r="P67" i="1"/>
  <c r="M67" i="1"/>
  <c r="Q67" i="1"/>
  <c r="O67" i="1"/>
  <c r="N67" i="1"/>
  <c r="R40" i="1"/>
  <c r="S40" i="1"/>
  <c r="N118" i="1" l="1"/>
  <c r="R109" i="1"/>
  <c r="I22" i="2" s="1"/>
  <c r="R66" i="1"/>
  <c r="O148" i="1"/>
  <c r="R147" i="1"/>
  <c r="Q148" i="1"/>
  <c r="M148" i="1"/>
  <c r="N148" i="1"/>
  <c r="P148" i="1"/>
  <c r="M138" i="1"/>
  <c r="M141" i="1" s="1"/>
  <c r="S141" i="1" s="1"/>
  <c r="M139" i="1"/>
  <c r="R13" i="1"/>
  <c r="R69" i="1"/>
  <c r="R68" i="1"/>
  <c r="N72" i="1"/>
  <c r="R71" i="1"/>
  <c r="O72" i="1"/>
  <c r="R70" i="1"/>
  <c r="Q72" i="1"/>
  <c r="P72" i="1"/>
  <c r="R67" i="1"/>
  <c r="M72" i="1"/>
  <c r="R21" i="1"/>
  <c r="R29" i="1"/>
  <c r="R27" i="1"/>
  <c r="R25" i="1"/>
  <c r="R23" i="1"/>
  <c r="R19" i="1"/>
  <c r="N30" i="1"/>
  <c r="N42" i="1" s="1"/>
  <c r="Q30" i="1"/>
  <c r="Q42" i="1" s="1"/>
  <c r="R17" i="1"/>
  <c r="O30" i="1"/>
  <c r="O42" i="1" s="1"/>
  <c r="P30" i="1"/>
  <c r="P42" i="1" s="1"/>
  <c r="R15" i="1"/>
  <c r="M30" i="1"/>
  <c r="M42" i="1" s="1"/>
  <c r="R116" i="1" l="1"/>
  <c r="O118" i="1"/>
  <c r="R114" i="1"/>
  <c r="I42" i="2" s="1"/>
  <c r="R112" i="1"/>
  <c r="I35" i="2" s="1"/>
  <c r="R148" i="1"/>
  <c r="M149" i="1"/>
  <c r="N149" i="1"/>
  <c r="N150" i="1" s="1"/>
  <c r="P149" i="1"/>
  <c r="P150" i="1" s="1"/>
  <c r="O149" i="1"/>
  <c r="O150" i="1" s="1"/>
  <c r="R138" i="1"/>
  <c r="Q149" i="1"/>
  <c r="Q150" i="1" s="1"/>
  <c r="S72" i="1"/>
  <c r="R72" i="1"/>
  <c r="S42" i="1"/>
  <c r="S30" i="1"/>
  <c r="R30" i="1"/>
  <c r="R42" i="1" s="1"/>
  <c r="Q118" i="1" l="1"/>
  <c r="P118" i="1"/>
  <c r="R141" i="1"/>
  <c r="R149" i="1"/>
  <c r="R150" i="1" s="1"/>
  <c r="M150" i="1"/>
  <c r="S150" i="1" s="1"/>
  <c r="R110" i="1" l="1"/>
  <c r="I41" i="2" s="1"/>
  <c r="S118" i="1"/>
  <c r="R118" i="1"/>
  <c r="B12" i="1"/>
  <c r="B45" i="1" s="1"/>
  <c r="N7" i="1"/>
  <c r="E46" i="1"/>
  <c r="E47" i="1"/>
  <c r="E48" i="1"/>
  <c r="E49" i="1"/>
  <c r="E50" i="1"/>
  <c r="E51" i="1"/>
  <c r="E52" i="1"/>
  <c r="E53" i="1"/>
  <c r="E54" i="1"/>
  <c r="E55" i="1"/>
  <c r="E56" i="1"/>
  <c r="E57" i="1"/>
  <c r="E58" i="1"/>
  <c r="E59" i="1"/>
  <c r="E60" i="1"/>
  <c r="E61" i="1"/>
  <c r="E62" i="1"/>
  <c r="E45" i="1"/>
  <c r="B47" i="1"/>
  <c r="C47" i="1"/>
  <c r="B49" i="1"/>
  <c r="C49" i="1"/>
  <c r="B51" i="1"/>
  <c r="C51" i="1"/>
  <c r="B53" i="1"/>
  <c r="C53" i="1"/>
  <c r="B55" i="1"/>
  <c r="C55" i="1"/>
  <c r="B57" i="1"/>
  <c r="C57" i="1"/>
  <c r="B59" i="1"/>
  <c r="C59" i="1"/>
  <c r="B61" i="1"/>
  <c r="C61" i="1"/>
  <c r="C45" i="1"/>
  <c r="V4" i="1"/>
  <c r="V3" i="1"/>
  <c r="V2" i="1"/>
  <c r="N8" i="1" l="1"/>
  <c r="O7" i="1" s="1"/>
  <c r="O8" i="1" s="1"/>
  <c r="P7" i="1" s="1"/>
  <c r="P8" i="1" s="1"/>
  <c r="Q7" i="1" s="1"/>
  <c r="Q8" i="1" s="1"/>
  <c r="N53" i="1"/>
  <c r="P53" i="1"/>
  <c r="O53" i="1"/>
  <c r="M53" i="1"/>
  <c r="Q53" i="1"/>
  <c r="O52" i="1"/>
  <c r="Q52" i="1"/>
  <c r="N52" i="1"/>
  <c r="M52" i="1"/>
  <c r="P52" i="1"/>
  <c r="O45" i="1"/>
  <c r="P45" i="1"/>
  <c r="N45" i="1"/>
  <c r="M45" i="1"/>
  <c r="Q45" i="1"/>
  <c r="Q51" i="1"/>
  <c r="O51" i="1"/>
  <c r="P51" i="1"/>
  <c r="N51" i="1"/>
  <c r="M51" i="1"/>
  <c r="P62" i="1"/>
  <c r="N62" i="1"/>
  <c r="M62" i="1"/>
  <c r="Q62" i="1"/>
  <c r="O62" i="1"/>
  <c r="O50" i="1"/>
  <c r="P50" i="1"/>
  <c r="N50" i="1"/>
  <c r="M50" i="1"/>
  <c r="Q50" i="1"/>
  <c r="P61" i="1"/>
  <c r="Q61" i="1"/>
  <c r="N61" i="1"/>
  <c r="O61" i="1"/>
  <c r="M61" i="1"/>
  <c r="P49" i="1"/>
  <c r="Q49" i="1"/>
  <c r="O49" i="1"/>
  <c r="M49" i="1"/>
  <c r="N49" i="1"/>
  <c r="M60" i="1"/>
  <c r="O60" i="1"/>
  <c r="Q60" i="1"/>
  <c r="P60" i="1"/>
  <c r="N60" i="1"/>
  <c r="N48" i="1"/>
  <c r="M48" i="1"/>
  <c r="O48" i="1"/>
  <c r="P48" i="1"/>
  <c r="Q48" i="1"/>
  <c r="O59" i="1"/>
  <c r="P59" i="1"/>
  <c r="Q59" i="1"/>
  <c r="N59" i="1"/>
  <c r="M59" i="1"/>
  <c r="O47" i="1"/>
  <c r="P47" i="1"/>
  <c r="Q47" i="1"/>
  <c r="N47" i="1"/>
  <c r="M47" i="1"/>
  <c r="O58" i="1"/>
  <c r="Q58" i="1"/>
  <c r="M58" i="1"/>
  <c r="P58" i="1"/>
  <c r="N58" i="1"/>
  <c r="O46" i="1"/>
  <c r="M46" i="1"/>
  <c r="Q46" i="1"/>
  <c r="P46" i="1"/>
  <c r="N46" i="1"/>
  <c r="O57" i="1"/>
  <c r="Q57" i="1"/>
  <c r="P57" i="1"/>
  <c r="N57" i="1"/>
  <c r="M57" i="1"/>
  <c r="P56" i="1"/>
  <c r="Q56" i="1"/>
  <c r="O56" i="1"/>
  <c r="M56" i="1"/>
  <c r="N56" i="1"/>
  <c r="N55" i="1"/>
  <c r="P55" i="1"/>
  <c r="O55" i="1"/>
  <c r="M55" i="1"/>
  <c r="Q55" i="1"/>
  <c r="M54" i="1"/>
  <c r="O54" i="1"/>
  <c r="Q54" i="1"/>
  <c r="P54" i="1"/>
  <c r="N54" i="1"/>
  <c r="N165" i="1" l="1"/>
  <c r="R163" i="1"/>
  <c r="R165" i="1" s="1"/>
  <c r="N97" i="1"/>
  <c r="R55" i="1"/>
  <c r="R61" i="1"/>
  <c r="P63" i="1"/>
  <c r="P74" i="1" s="1"/>
  <c r="P76" i="1" s="1"/>
  <c r="R47" i="1"/>
  <c r="M63" i="1"/>
  <c r="M74" i="1" s="1"/>
  <c r="M76" i="1" s="1"/>
  <c r="R52" i="1"/>
  <c r="R51" i="1"/>
  <c r="R56" i="1"/>
  <c r="R46" i="1"/>
  <c r="R59" i="1"/>
  <c r="R50" i="1"/>
  <c r="R62" i="1"/>
  <c r="R53" i="1"/>
  <c r="R48" i="1"/>
  <c r="R57" i="1"/>
  <c r="R49" i="1"/>
  <c r="Q63" i="1"/>
  <c r="Q74" i="1" s="1"/>
  <c r="Q76" i="1" s="1"/>
  <c r="R60" i="1"/>
  <c r="R54" i="1"/>
  <c r="R45" i="1"/>
  <c r="O63" i="1"/>
  <c r="O74" i="1" s="1"/>
  <c r="O76" i="1" s="1"/>
  <c r="R58" i="1"/>
  <c r="N63" i="1"/>
  <c r="N74" i="1" s="1"/>
  <c r="N76" i="1" s="1"/>
  <c r="S165" i="1" l="1"/>
  <c r="N152" i="1"/>
  <c r="O97" i="1"/>
  <c r="O152" i="1" s="1"/>
  <c r="R63" i="1"/>
  <c r="R74" i="1" s="1"/>
  <c r="R76" i="1" s="1"/>
  <c r="S63" i="1"/>
  <c r="O160" i="1" l="1"/>
  <c r="O158" i="1"/>
  <c r="O154" i="1" s="1"/>
  <c r="O156" i="1" s="1"/>
  <c r="O167" i="1" s="1"/>
  <c r="O168" i="1" s="1"/>
  <c r="N158" i="1"/>
  <c r="N154" i="1" s="1"/>
  <c r="N156" i="1" s="1"/>
  <c r="N167" i="1" s="1"/>
  <c r="N168" i="1" s="1"/>
  <c r="N160" i="1"/>
  <c r="Q97" i="1"/>
  <c r="Q152" i="1" s="1"/>
  <c r="Q158" i="1" s="1"/>
  <c r="P97" i="1"/>
  <c r="S74" i="1"/>
  <c r="R96" i="1" l="1"/>
  <c r="I40" i="2" s="1"/>
  <c r="P152" i="1"/>
  <c r="P158" i="1" s="1"/>
  <c r="S97" i="1"/>
  <c r="Q160" i="1"/>
  <c r="Q154" i="1"/>
  <c r="Q156" i="1" s="1"/>
  <c r="Q167" i="1" s="1"/>
  <c r="Q168" i="1" s="1"/>
  <c r="S76" i="1"/>
  <c r="M152" i="1"/>
  <c r="M158" i="1" s="1"/>
  <c r="P160" i="1" l="1"/>
  <c r="P154" i="1"/>
  <c r="P156" i="1" s="1"/>
  <c r="P167" i="1" s="1"/>
  <c r="P168" i="1" s="1"/>
  <c r="R97" i="1"/>
  <c r="R152" i="1" s="1"/>
  <c r="R158" i="1" s="1"/>
  <c r="M160" i="1"/>
  <c r="S152" i="1"/>
  <c r="S160" i="1" l="1"/>
  <c r="R160" i="1"/>
  <c r="S154" i="1"/>
  <c r="M154" i="1"/>
  <c r="S158" i="1"/>
  <c r="R154" i="1" l="1"/>
  <c r="I44" i="2" s="1"/>
  <c r="A2" i="3" s="1" a="1"/>
  <c r="A2" i="3" s="1"/>
  <c r="M156" i="1"/>
  <c r="S156" i="1" l="1"/>
  <c r="M167" i="1"/>
  <c r="M168" i="1" s="1"/>
  <c r="R156" i="1"/>
  <c r="G35" i="3" l="1"/>
  <c r="H35" i="3"/>
  <c r="F35" i="3"/>
  <c r="F36" i="3" s="1"/>
  <c r="S167" i="1"/>
  <c r="R167" i="1"/>
  <c r="R168" i="1"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<sst xmlns="http://schemas.openxmlformats.org/spreadsheetml/2006/main" count="494" uniqueCount="229">
  <si>
    <t>PI Name</t>
  </si>
  <si>
    <t>Enter Data in these cells</t>
  </si>
  <si>
    <t>IDC Rate</t>
  </si>
  <si>
    <t>MTDC</t>
  </si>
  <si>
    <t>NIH Salary Cap</t>
  </si>
  <si>
    <t>Cayuse No.</t>
  </si>
  <si>
    <t>Forumlas be careful in entering data</t>
  </si>
  <si>
    <t>Inflation Rate</t>
  </si>
  <si>
    <t>9 month</t>
  </si>
  <si>
    <t>Title</t>
  </si>
  <si>
    <t>Fringe Benefit Rates</t>
  </si>
  <si>
    <t>6/1/25 - 5/31/26</t>
  </si>
  <si>
    <t>10 Month</t>
  </si>
  <si>
    <t>FY 2026 Actual Rates</t>
  </si>
  <si>
    <t>Solicitation No. and/or Title</t>
  </si>
  <si>
    <t>Enter Budget Periods for some formulas to work</t>
  </si>
  <si>
    <t>Academic</t>
  </si>
  <si>
    <t>11 Month</t>
  </si>
  <si>
    <t>Project Start Date</t>
  </si>
  <si>
    <t>Project End Date</t>
  </si>
  <si>
    <t>Enter Project Period for some formulas to work</t>
  </si>
  <si>
    <t>BP Mnths</t>
  </si>
  <si>
    <t>Summer</t>
  </si>
  <si>
    <t>12 Month</t>
  </si>
  <si>
    <t>No. Months</t>
  </si>
  <si>
    <t>Budget Periods</t>
  </si>
  <si>
    <t>Staff</t>
  </si>
  <si>
    <t>Performance Location</t>
  </si>
  <si>
    <t>BP Start</t>
  </si>
  <si>
    <t>Student</t>
  </si>
  <si>
    <t>Cost Share</t>
  </si>
  <si>
    <t>None</t>
  </si>
  <si>
    <t>BP End</t>
  </si>
  <si>
    <r>
      <t xml:space="preserve">Salaries &amp; Wages: </t>
    </r>
    <r>
      <rPr>
        <b/>
        <sz val="11"/>
        <color rgb="FF0000FF"/>
        <rFont val="Calibri Light"/>
        <family val="2"/>
        <scheme val="major"/>
      </rPr>
      <t>Senior/Key Personnel</t>
    </r>
  </si>
  <si>
    <t>Banner Account</t>
  </si>
  <si>
    <t>Name</t>
  </si>
  <si>
    <t>Role</t>
  </si>
  <si>
    <t>Position</t>
  </si>
  <si>
    <t>Fringe Type</t>
  </si>
  <si>
    <t>Appt. Length
9, 10, 11, 12 Months</t>
  </si>
  <si>
    <t>Base Salary</t>
  </si>
  <si>
    <t>Person-Months
Budget Period 1</t>
  </si>
  <si>
    <t>Person-Months
Budget Period 2</t>
  </si>
  <si>
    <t>Person-Months
Budget Period 3</t>
  </si>
  <si>
    <t>Person-Months
Budget Period 4</t>
  </si>
  <si>
    <t>Person-Months
Budget Period 5</t>
  </si>
  <si>
    <t>Budget Period
1</t>
  </si>
  <si>
    <t>Budget Period
2</t>
  </si>
  <si>
    <t>Budget Period
3</t>
  </si>
  <si>
    <t>Budget Period
4</t>
  </si>
  <si>
    <t>Budget Period
5</t>
  </si>
  <si>
    <t>TOTAL BUDGET</t>
  </si>
  <si>
    <t>Check Sum</t>
  </si>
  <si>
    <t>PI</t>
  </si>
  <si>
    <t>Select</t>
  </si>
  <si>
    <t>Co-PI</t>
  </si>
  <si>
    <t>Snr / Key Prsn</t>
  </si>
  <si>
    <t>Senior / Key Personnel Salaries Subtotal</t>
  </si>
  <si>
    <r>
      <t xml:space="preserve">Salaries &amp; Wages: </t>
    </r>
    <r>
      <rPr>
        <b/>
        <sz val="11"/>
        <color rgb="FF0000FF"/>
        <rFont val="Calibri"/>
        <family val="2"/>
        <scheme val="minor"/>
      </rPr>
      <t>Other Personnel</t>
    </r>
  </si>
  <si>
    <t xml:space="preserve">Position </t>
  </si>
  <si>
    <t>Appt. Length</t>
  </si>
  <si>
    <t>Base Sal</t>
  </si>
  <si>
    <t>PM BP1</t>
  </si>
  <si>
    <t>PM BP 2</t>
  </si>
  <si>
    <t>PM BP 3</t>
  </si>
  <si>
    <t>PM BP 4</t>
  </si>
  <si>
    <t>PM BP5</t>
  </si>
  <si>
    <t>Post-doc</t>
  </si>
  <si>
    <t>Technical Staff</t>
  </si>
  <si>
    <t>Graduate Student</t>
  </si>
  <si>
    <t>UG Student</t>
  </si>
  <si>
    <t>Other  Personnel Salaries Subtotal</t>
  </si>
  <si>
    <t>TOTAL SALARIES &amp; WAGES</t>
  </si>
  <si>
    <t>Fringe Benefits: Senior/Key Personnel (see note)</t>
  </si>
  <si>
    <t>Fringe Rate</t>
  </si>
  <si>
    <t>BP 1</t>
  </si>
  <si>
    <t>BP 2</t>
  </si>
  <si>
    <t>BP 3</t>
  </si>
  <si>
    <t>BP 4</t>
  </si>
  <si>
    <t>BP 5</t>
  </si>
  <si>
    <t>Total</t>
  </si>
  <si>
    <t>Senior / Key Personnel Fringe Benefits Subtotal</t>
  </si>
  <si>
    <t>Fringe Benefits: Other Personnel (see note)</t>
  </si>
  <si>
    <t>Other Personnel Fringe Benefits Subtotal</t>
  </si>
  <si>
    <t>TOTAL FRINGE BENEFITS</t>
  </si>
  <si>
    <t>TOTAL PERSONNEL &amp; FRINGE BENEFITS</t>
  </si>
  <si>
    <t>Consultants / Service Agreements</t>
  </si>
  <si>
    <t>(A Letter of Support (include the rate/charge for consulting services) is required from each Consultant)</t>
  </si>
  <si>
    <t>Consultant 1 (overwrite this cell)</t>
  </si>
  <si>
    <t>Consultant 2 (overwrite this cell)</t>
  </si>
  <si>
    <t>Consultant 3 (overwrite this cell)</t>
  </si>
  <si>
    <t>Consultant 4 (overwrite this cell)</t>
  </si>
  <si>
    <t>Consultant 5 (overwrite this cell)</t>
  </si>
  <si>
    <t>TOTAL CONSULTANT COSTS</t>
  </si>
  <si>
    <t>Equipment / Capital Software</t>
  </si>
  <si>
    <t>&gt;= $2,500 for each item (7256); includes capital software (7383) &amp; equipment fabrication (7259)</t>
  </si>
  <si>
    <t>Item 1 (overwrite this cell)</t>
  </si>
  <si>
    <t>Item 2 (overwrite this cell)</t>
  </si>
  <si>
    <t>Item 3 (overwrite this cell)</t>
  </si>
  <si>
    <t>Item 4 (overwrite this cell)</t>
  </si>
  <si>
    <t>Item 5 (overwrite this cell)</t>
  </si>
  <si>
    <t>TOTAL EQUIPMENT COSTS</t>
  </si>
  <si>
    <t>Travel</t>
  </si>
  <si>
    <t>IL Tech Policy</t>
  </si>
  <si>
    <t>Domestic</t>
  </si>
  <si>
    <t>International</t>
  </si>
  <si>
    <t>For grants using federal funds, a US carrier must be used.</t>
  </si>
  <si>
    <t>TOTAL TRAVEL COSTS</t>
  </si>
  <si>
    <t>Participant Support Costs</t>
  </si>
  <si>
    <t>NOTE: This category is NOT for student support of human subject costs</t>
  </si>
  <si>
    <t>Tuition</t>
  </si>
  <si>
    <t>Stipends</t>
  </si>
  <si>
    <t>Subsistence</t>
  </si>
  <si>
    <t>Other</t>
  </si>
  <si>
    <t>TOTAL PARTICIPANT SUPPORT COSTS</t>
  </si>
  <si>
    <t>Number of Participants</t>
  </si>
  <si>
    <t>Other Direct Costs</t>
  </si>
  <si>
    <t>Materials &amp; Supplies</t>
  </si>
  <si>
    <t>(includes software &lt; $2,500)</t>
  </si>
  <si>
    <t>Publication Costs</t>
  </si>
  <si>
    <t>Human Subjects / Participants</t>
  </si>
  <si>
    <t>(this code is not for student participant costs)</t>
  </si>
  <si>
    <t>Animal Subjects</t>
  </si>
  <si>
    <t xml:space="preserve">current costs </t>
  </si>
  <si>
    <t>ADP / Computer Services</t>
  </si>
  <si>
    <t>User Fees</t>
  </si>
  <si>
    <t>Alterations and Renovations (7106) or Equipment or Facility Rental (7110)</t>
  </si>
  <si>
    <t>Other (please describe)</t>
  </si>
  <si>
    <t>Graduate Student Tuition</t>
  </si>
  <si>
    <t>Rate***</t>
  </si>
  <si>
    <t>Credits</t>
  </si>
  <si>
    <t>TOTAL OTHER DIRECT COSTS</t>
  </si>
  <si>
    <t>Subawards</t>
  </si>
  <si>
    <t>( A Statement of Work, Detailed Budget, and Consortium Letter are required from each Subcontractor)</t>
  </si>
  <si>
    <t>Subawardee 1 
(overwrite this cell)</t>
  </si>
  <si>
    <t>Direct Costs</t>
  </si>
  <si>
    <t xml:space="preserve">Indirect Costs </t>
  </si>
  <si>
    <t>Total Costs</t>
  </si>
  <si>
    <t>Subawardee 2 
(overwrite this cell)</t>
  </si>
  <si>
    <t>Subawardee 3 
(overwrite this cell)</t>
  </si>
  <si>
    <t>Subawardee 4 
(overwrite this cell)</t>
  </si>
  <si>
    <t>Subawardee 5 
(overwrite this cell)</t>
  </si>
  <si>
    <t>Subawardee 6 
(overwrite this cell)</t>
  </si>
  <si>
    <t>TOTAL SUBAWARD COSTS</t>
  </si>
  <si>
    <t>IL Tech IDC on subawardee costs</t>
  </si>
  <si>
    <t>IDC charged on the first $25,000 of each subaward</t>
  </si>
  <si>
    <t>TOTAL SUBAWARD IDC</t>
  </si>
  <si>
    <t>TOTAL DIRECT COSTS</t>
  </si>
  <si>
    <t>5742 (federal) 5745 (non-federal)</t>
  </si>
  <si>
    <t>TOTAL REQUEST FROM SPONSOR</t>
  </si>
  <si>
    <t>IDC Base</t>
  </si>
  <si>
    <t>Information Only</t>
  </si>
  <si>
    <t>Total Direct Costs (NIH modular &amp; direct cost limit calculation) (Modules in $25K increments)</t>
  </si>
  <si>
    <t>COST SHARE</t>
  </si>
  <si>
    <t>(ALL COST SHARE INCLUDING IL TECH TUITION COST SHARE IS SUBJECT TO APPROVAL OF THE APPROPRIATE DEPARTMENT CHAIR AND/OR DEAN)</t>
  </si>
  <si>
    <t>Illinois Tech (Tuition Match)*</t>
  </si>
  <si>
    <t>Other Cost Share**</t>
  </si>
  <si>
    <t>TOTAL COST SHARE</t>
  </si>
  <si>
    <t>TOTAL PROJECT BUDGET (including cost share)</t>
  </si>
  <si>
    <t>Cost Share %</t>
  </si>
  <si>
    <t>Notes:</t>
  </si>
  <si>
    <t>USE THIS LANGUAGE FOR BUDGET JUSTIFICATIONS IN FY 2026:</t>
  </si>
  <si>
    <t>Fringe benefit rates are based on prior actual costs.  Due to extraordinary circumstances prior actual fringe benefit costs were over recovered resulting in significantly lower fringe benefit rates for FY2026. Illinois Tech expects that the rates will increase in FY2027. For budget planning purposes Illinois Tech is using the following four-year average rates: faculty academic salaries, 23.9%; faculty summer and part-time salaries, 7.9%; staff salaries, 26.7% and student stipends 0.0%.</t>
  </si>
  <si>
    <t>* IIT Tuition Match (not included in Total Request from Funding Agency above)</t>
  </si>
  <si>
    <t>IIT will cost share 1/2 tuition costs on PhD students where the project is charged the negotiated indirect costs rate (except FDA) AND where each graduate student is paid a minimum stipend of $28,788 / year ($2,399) / month) in FY 2026 (starting 6/1/2025).
UG Stipend in FY 2026 is $17,680. Chicago Min Wage on 7/1/2025 = 16.60 (17 x 1040 = 17,680)</t>
  </si>
  <si>
    <t>** For other cost share, a detailed budget and a statement of where the cost share is coming from is required. If from an IL Tech account, an account number must be provided (use Cost Share Tab)</t>
  </si>
  <si>
    <t xml:space="preserve">***  Tuition rate for Armour College of Engineering, Lewis College of Human Sciences, College of Science, and School of Applied Technology. Review current information on tuition and fees at IIT's Chicago-Kent College of Law, College of Architecture, Institute of Design, or Stuart School of Business websites. </t>
  </si>
  <si>
    <t>Indirect costs are not charged on Equipment, Participant Support, Rental Fee or Tuition for grants using approved indirect cost rates</t>
  </si>
  <si>
    <t>For subcontracts, indirect costs are charged on the first $25,000 of EACH subcontract.</t>
  </si>
  <si>
    <t>The indirect cost rates for work performed on campus are : 55% for federally supported projects and 60% for industry supported projects</t>
  </si>
  <si>
    <t>The indirect cost rates for work performed off campus are: 24% for federally supported projects and 30% for industry supported projects</t>
  </si>
  <si>
    <t>Solicitation</t>
  </si>
  <si>
    <t>Fringe Benefits: Senior/Key Personnel</t>
  </si>
  <si>
    <t>Fringe Benefits: Other Personnel</t>
  </si>
  <si>
    <t>NOTE: This category is NOT for student support of human subject costs)</t>
  </si>
  <si>
    <t>Graduate Student Tuition (Dept Provided)</t>
  </si>
  <si>
    <t>Account Description</t>
  </si>
  <si>
    <t>FUND #</t>
  </si>
  <si>
    <t>Org Code</t>
  </si>
  <si>
    <t>Account Number</t>
  </si>
  <si>
    <t>Program Code</t>
  </si>
  <si>
    <t xml:space="preserve">Current Budget </t>
  </si>
  <si>
    <t xml:space="preserve">Revised / Approved Budget </t>
  </si>
  <si>
    <t xml:space="preserve">Budget Increase (Decrease) - Banner Budget Update Required </t>
  </si>
  <si>
    <t>Professors</t>
  </si>
  <si>
    <t>Associate Professors</t>
  </si>
  <si>
    <t>Assistant Professors</t>
  </si>
  <si>
    <t>Research Faculty</t>
  </si>
  <si>
    <t>Sr Resrch Assoc|Post Doctor Asst FT</t>
  </si>
  <si>
    <t>Research Associate</t>
  </si>
  <si>
    <t>Research Associate Part Time</t>
  </si>
  <si>
    <t>Adjunct Professors</t>
  </si>
  <si>
    <t>Non Tenured Track Faculty</t>
  </si>
  <si>
    <t>Faculty Summer</t>
  </si>
  <si>
    <t>Executive Salaries</t>
  </si>
  <si>
    <t>Professional Exempt Salaries</t>
  </si>
  <si>
    <t>Administrative Non Exempt Salaries</t>
  </si>
  <si>
    <t>Part time Professional</t>
  </si>
  <si>
    <t>Student Salaries Non FWS</t>
  </si>
  <si>
    <t>Part time Administrative</t>
  </si>
  <si>
    <t>Research Assistants</t>
  </si>
  <si>
    <t>Other Part-Time</t>
  </si>
  <si>
    <t>Student Stipend Participant Support</t>
  </si>
  <si>
    <t>Benefits</t>
  </si>
  <si>
    <t>Operating Expenses Pool</t>
  </si>
  <si>
    <t>Building Repairs and Maintenance</t>
  </si>
  <si>
    <t>Rental Expense</t>
  </si>
  <si>
    <t>Computer Supplies</t>
  </si>
  <si>
    <t>Capital Equipment &gt; $2,500</t>
  </si>
  <si>
    <t>Equipment Fabrication</t>
  </si>
  <si>
    <t>Subcontract 1</t>
  </si>
  <si>
    <t>Subcontract 2</t>
  </si>
  <si>
    <t>Subcontract 3</t>
  </si>
  <si>
    <t>Subcontract 4</t>
  </si>
  <si>
    <t>Subcontract 5</t>
  </si>
  <si>
    <t>Subcontract 6</t>
  </si>
  <si>
    <t>Participant Support No Indirect Cos</t>
  </si>
  <si>
    <t>Lab Animal Purchases</t>
  </si>
  <si>
    <t>Participant Support Indirect Costs</t>
  </si>
  <si>
    <t>Grant Funded Scholarships</t>
  </si>
  <si>
    <t>Capital Software &gt; $2500</t>
  </si>
  <si>
    <t>Domestic Travel</t>
  </si>
  <si>
    <t>International Travel</t>
  </si>
  <si>
    <t>Journals</t>
  </si>
  <si>
    <t>Other Expenses</t>
  </si>
  <si>
    <t>Consultants</t>
  </si>
  <si>
    <t>Federal Indirect Cost Recovery</t>
  </si>
  <si>
    <t>Cost Sharing Indirect Costs</t>
  </si>
  <si>
    <t>Professional Service (Joint Appointments outgoing)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</si>
</sst>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0.0%"/>
    <numFmt numFmtId="165" formatCode="_(* #,##0_);_(* \(#,##0\);_(* &quot;-&quot;??_);_(@_)"/>
    <numFmt numFmtId="166" formatCode="0;\-0;;@"/>
    <numFmt numFmtId="167" formatCode="_(&quot;$&quot;* #,##0_);_(&quot;$&quot;* \(#,##0\);_(&quot;$&quot;* &quot;-&quot;??_);_(@_)"/>
  </numFmts>
  <fonts count="21">
    <font>
      <sz val="11"/>
      <color theme="1"/>
      <name val="Calibri"/>
      <family val="2"/>
      <scheme val="minor"/>
    </font>
    <font>
      <sz val="11"/>
      <color theme="1"/>
      <name val="Calibri"/>
      <family val="2"/>
      <scheme val="minor"/>
    </font>
    <font>
      <b/>
      <sz val="11"/>
      <color theme="1"/>
      <name val="Calibri"/>
      <family val="2"/>
      <scheme val="minor"/>
    </font>
    <font>
      <u/>
      <sz val="11"/>
      <color theme="10"/>
      <name val="Calibri"/>
      <family val="2"/>
      <scheme val="minor"/>
    </font>
    <font>
      <sz val="8"/>
      <name val="Calibri"/>
      <family val="2"/>
      <scheme val="minor"/>
    </font>
    <font>
      <i/>
      <sz val="11"/>
      <color theme="1"/>
      <name val="Calibri"/>
      <family val="2"/>
      <scheme val="minor"/>
    </font>
    <font>
      <sz val="11"/>
      <name val="Calibri"/>
      <family val="2"/>
      <scheme val="minor"/>
    </font>
    <font>
      <b/>
      <sz val="11"/>
      <color theme="1"/>
      <name val="Calibri Light"/>
      <family val="2"/>
      <scheme val="major"/>
    </font>
    <font>
      <b/>
      <sz val="11"/>
      <color rgb="FF0000FF"/>
      <name val="Calibri Light"/>
      <family val="2"/>
      <scheme val="major"/>
    </font>
    <font>
      <b/>
      <sz val="11"/>
      <color rgb="FF0000FF"/>
      <name val="Calibri"/>
      <family val="2"/>
      <scheme val="minor"/>
    </font>
    <font>
      <b/>
      <i/>
      <sz val="11"/>
      <color theme="1"/>
      <name val="Calibri"/>
      <family val="2"/>
      <scheme val="minor"/>
    </font>
    <font>
      <b/>
      <sz val="11"/>
      <name val="Calibri"/>
      <family val="2"/>
      <scheme val="minor"/>
    </font>
    <font>
      <sz val="11"/>
      <color rgb="FF0066FF"/>
      <name val="Calibri"/>
      <family val="2"/>
      <scheme val="minor"/>
    </font>
    <font>
      <b/>
      <sz val="11"/>
      <color rgb="FF0066FF"/>
      <name val="Calibri"/>
      <family val="2"/>
      <scheme val="minor"/>
    </font>
    <font>
      <b/>
      <sz val="11"/>
      <color rgb="FF0066FF"/>
      <name val="Calibri Light"/>
      <family val="2"/>
      <scheme val="major"/>
    </font>
    <font>
      <b/>
      <sz val="10"/>
      <color theme="1"/>
      <name val="Calibri"/>
      <family val="2"/>
      <scheme val="minor"/>
    </font>
    <font>
      <sz val="11"/>
      <color indexed="8"/>
      <name val="Calibri"/>
      <family val="2"/>
    </font>
    <font>
      <b/>
      <sz val="11"/>
      <color rgb="FFFF0000"/>
      <name val="Calibri"/>
      <family val="2"/>
      <scheme val="minor"/>
    </font>
    <font>
      <b/>
      <sz val="11"/>
      <color rgb="FFFF0000"/>
      <name val="Times New Roman"/>
      <family val="1"/>
    </font>
    <font>
      <b/>
      <sz val="11"/>
      <color rgb="FF3333CC"/>
      <name val="Calibri"/>
      <family val="2"/>
      <scheme val="minor"/>
    </font>
    <font>
      <sz val="11"/>
      <color rgb="FF3333CC"/>
      <name val="Calibri"/>
      <family val="2"/>
      <scheme val="minor"/>
    </font>
  </fonts>
  <fills count="18">
    <fill>
      <patternFill patternType="none"/>
    </fill>
    <fill>
      <patternFill patternType="gray125"/>
    </fill>
    <fill>
      <patternFill patternType="solid">
        <fgColor theme="0" tint="-0.14999847407452621"/>
        <bgColor indexed="64"/>
      </patternFill>
    </fill>
    <fill>
      <patternFill patternType="solid">
        <fgColor rgb="FFFFCCFF"/>
        <bgColor indexed="64"/>
      </patternFill>
    </fill>
    <fill>
      <patternFill patternType="solid">
        <fgColor rgb="FFCCFFFF"/>
        <bgColor indexed="64"/>
      </patternFill>
    </fill>
    <fill>
      <patternFill patternType="solid">
        <fgColor rgb="FFC0C0C0"/>
        <bgColor indexed="64"/>
      </patternFill>
    </fill>
    <fill>
      <patternFill patternType="solid">
        <fgColor rgb="FFFFFFCC"/>
        <bgColor indexed="64"/>
      </patternFill>
    </fill>
    <fill>
      <patternFill patternType="solid">
        <fgColor rgb="FFCCFFCC"/>
        <bgColor indexed="64"/>
      </patternFill>
    </fill>
    <fill>
      <patternFill patternType="solid">
        <fgColor theme="7" tint="0.59999389629810485"/>
        <bgColor indexed="64"/>
      </patternFill>
    </fill>
    <fill>
      <patternFill patternType="solid">
        <fgColor rgb="FFFDD7F8"/>
        <bgColor indexed="64"/>
      </patternFill>
    </fill>
    <fill>
      <patternFill patternType="solid">
        <fgColor rgb="FFFFFF00"/>
        <bgColor indexed="64"/>
      </patternFill>
    </fill>
    <fill>
      <patternFill patternType="solid">
        <fgColor rgb="FFEB9DFB"/>
        <bgColor indexed="64"/>
      </patternFill>
    </fill>
    <fill>
      <patternFill patternType="solid">
        <fgColor theme="9" tint="0.39997558519241921"/>
        <bgColor indexed="64"/>
      </patternFill>
    </fill>
    <fill>
      <patternFill patternType="solid">
        <fgColor rgb="FF66FFFF"/>
        <bgColor indexed="64"/>
      </patternFill>
    </fill>
    <fill>
      <patternFill patternType="solid">
        <fgColor rgb="FFFF9999"/>
        <bgColor indexed="64"/>
      </patternFill>
    </fill>
    <fill>
      <patternFill patternType="solid">
        <fgColor theme="0" tint="-0.249977111117893"/>
        <bgColor indexed="64"/>
      </patternFill>
    </fill>
    <fill>
      <patternFill patternType="solid">
        <fgColor rgb="FF99FF66"/>
        <bgColor indexed="64"/>
      </patternFill>
    </fill>
    <fill>
      <patternFill patternType="solid">
        <fgColor rgb="FFCCECFF"/>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theme="1"/>
      </top>
      <bottom style="thin">
        <color indexed="64"/>
      </bottom>
      <diagonal/>
    </border>
    <border>
      <left style="thin">
        <color indexed="64"/>
      </left>
      <right style="thin">
        <color indexed="64"/>
      </right>
      <top style="thin">
        <color indexed="64"/>
      </top>
      <bottom style="thin">
        <color theme="1"/>
      </bottom>
      <diagonal/>
    </border>
    <border>
      <left/>
      <right/>
      <top style="thin">
        <color indexed="64"/>
      </top>
      <bottom/>
      <diagonal/>
    </border>
    <border>
      <left/>
      <right/>
      <top/>
      <bottom style="thin">
        <color indexed="64"/>
      </bottom>
      <diagonal/>
    </border>
    <border>
      <left/>
      <right/>
      <top style="thin">
        <color theme="1"/>
      </top>
      <bottom style="double">
        <color theme="1"/>
      </bottom>
      <diagonal/>
    </border>
  </borders>
  <cellStyleXfs count="5">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3" fillId="0" borderId="0" applyNumberFormat="0" applyFill="0" applyBorder="0" applyAlignment="0" applyProtection="0"/>
  </cellStyleXfs>
  <cellXfs count="258">
    <xf numFmtId="0" fontId="0" fillId="0" borderId="0" xfId="0"/>
    <xf numFmtId="165" fontId="0" fillId="0" borderId="0" xfId="1" applyNumberFormat="1" applyFont="1"/>
    <xf numFmtId="166" fontId="0" fillId="0" borderId="1" xfId="0" applyNumberFormat="1" applyBorder="1" applyAlignment="1">
      <alignment vertical="top" wrapText="1"/>
    </xf>
    <xf numFmtId="0" fontId="0" fillId="0" borderId="1" xfId="0" applyBorder="1"/>
    <xf numFmtId="0" fontId="2" fillId="0" borderId="1" xfId="0" applyFont="1" applyBorder="1"/>
    <xf numFmtId="0" fontId="0" fillId="6" borderId="1" xfId="0" applyFill="1" applyBorder="1" applyAlignment="1">
      <alignment horizontal="left" vertical="top"/>
    </xf>
    <xf numFmtId="0" fontId="6" fillId="0" borderId="1" xfId="0" applyFont="1" applyBorder="1" applyAlignment="1">
      <alignment horizontal="center"/>
    </xf>
    <xf numFmtId="9" fontId="0" fillId="6" borderId="1" xfId="3" applyFont="1" applyFill="1" applyBorder="1"/>
    <xf numFmtId="14" fontId="0" fillId="0" borderId="1" xfId="0" applyNumberFormat="1" applyBorder="1"/>
    <xf numFmtId="0" fontId="0" fillId="0" borderId="1" xfId="0" applyBorder="1" applyAlignment="1">
      <alignment horizontal="left" vertical="top"/>
    </xf>
    <xf numFmtId="165" fontId="0" fillId="0" borderId="1" xfId="1" applyNumberFormat="1" applyFont="1" applyBorder="1" applyAlignment="1">
      <alignment horizontal="left" vertical="top"/>
    </xf>
    <xf numFmtId="0" fontId="0" fillId="6" borderId="1" xfId="0" applyFill="1" applyBorder="1"/>
    <xf numFmtId="0" fontId="0" fillId="0" borderId="1" xfId="0" applyBorder="1" applyAlignment="1">
      <alignment horizontal="right"/>
    </xf>
    <xf numFmtId="165" fontId="0" fillId="0" borderId="1" xfId="1" applyNumberFormat="1" applyFont="1" applyBorder="1"/>
    <xf numFmtId="0" fontId="0" fillId="0" borderId="1" xfId="0" applyBorder="1" applyAlignment="1">
      <alignment horizontal="left" indent="1"/>
    </xf>
    <xf numFmtId="164" fontId="0" fillId="0" borderId="1" xfId="3" applyNumberFormat="1" applyFont="1" applyBorder="1"/>
    <xf numFmtId="14" fontId="0" fillId="6" borderId="1" xfId="0" applyNumberFormat="1" applyFill="1" applyBorder="1"/>
    <xf numFmtId="0" fontId="0" fillId="0" borderId="1" xfId="0" applyBorder="1" applyAlignment="1">
      <alignment horizontal="center"/>
    </xf>
    <xf numFmtId="0" fontId="0" fillId="6" borderId="1" xfId="0" applyFill="1" applyBorder="1" applyAlignment="1">
      <alignment horizontal="center"/>
    </xf>
    <xf numFmtId="0" fontId="0" fillId="6" borderId="1" xfId="0" applyFill="1" applyBorder="1" applyProtection="1">
      <protection locked="0"/>
    </xf>
    <xf numFmtId="0" fontId="0" fillId="5" borderId="1" xfId="0" applyFill="1" applyBorder="1"/>
    <xf numFmtId="165" fontId="0" fillId="5" borderId="1" xfId="1" applyNumberFormat="1" applyFont="1" applyFill="1" applyBorder="1"/>
    <xf numFmtId="0" fontId="7" fillId="7" borderId="1" xfId="0" applyFont="1" applyFill="1" applyBorder="1"/>
    <xf numFmtId="0" fontId="0" fillId="7" borderId="1" xfId="0" applyFill="1" applyBorder="1"/>
    <xf numFmtId="165" fontId="0" fillId="7" borderId="1" xfId="1" applyNumberFormat="1" applyFont="1" applyFill="1" applyBorder="1"/>
    <xf numFmtId="0" fontId="2" fillId="0" borderId="1" xfId="0" applyFont="1" applyBorder="1" applyAlignment="1">
      <alignment wrapText="1"/>
    </xf>
    <xf numFmtId="165" fontId="2" fillId="0" borderId="1" xfId="1" applyNumberFormat="1" applyFont="1" applyBorder="1" applyAlignment="1">
      <alignment wrapText="1"/>
    </xf>
    <xf numFmtId="0" fontId="2" fillId="0" borderId="1" xfId="0" applyFont="1" applyBorder="1" applyAlignment="1">
      <alignment horizontal="center" wrapText="1"/>
    </xf>
    <xf numFmtId="165" fontId="0" fillId="6" borderId="1" xfId="1" applyNumberFormat="1" applyFont="1" applyFill="1" applyBorder="1"/>
    <xf numFmtId="43" fontId="0" fillId="6" borderId="1" xfId="1" applyFont="1" applyFill="1" applyBorder="1"/>
    <xf numFmtId="165" fontId="0" fillId="0" borderId="1" xfId="1" applyNumberFormat="1" applyFont="1" applyFill="1" applyBorder="1"/>
    <xf numFmtId="0" fontId="2" fillId="4" borderId="1" xfId="0" applyFont="1" applyFill="1" applyBorder="1"/>
    <xf numFmtId="165" fontId="2" fillId="4" borderId="1" xfId="1" applyNumberFormat="1" applyFont="1" applyFill="1" applyBorder="1"/>
    <xf numFmtId="165" fontId="2" fillId="0" borderId="1" xfId="0" applyNumberFormat="1" applyFont="1" applyBorder="1"/>
    <xf numFmtId="0" fontId="2" fillId="7" borderId="1" xfId="0" applyFont="1" applyFill="1" applyBorder="1"/>
    <xf numFmtId="165" fontId="2" fillId="0" borderId="1" xfId="1" applyNumberFormat="1" applyFont="1" applyFill="1" applyBorder="1"/>
    <xf numFmtId="0" fontId="2" fillId="3" borderId="1" xfId="0" applyFont="1" applyFill="1" applyBorder="1"/>
    <xf numFmtId="165" fontId="2" fillId="3" borderId="1" xfId="1" applyNumberFormat="1" applyFont="1" applyFill="1" applyBorder="1"/>
    <xf numFmtId="165" fontId="2" fillId="7" borderId="1" xfId="1" applyNumberFormat="1" applyFont="1" applyFill="1" applyBorder="1"/>
    <xf numFmtId="0" fontId="2" fillId="8" borderId="1" xfId="0" applyFont="1" applyFill="1" applyBorder="1"/>
    <xf numFmtId="0" fontId="0" fillId="0" borderId="1" xfId="0" applyBorder="1" applyAlignment="1">
      <alignment wrapText="1"/>
    </xf>
    <xf numFmtId="165" fontId="2" fillId="8" borderId="1" xfId="1" applyNumberFormat="1" applyFont="1" applyFill="1" applyBorder="1"/>
    <xf numFmtId="0" fontId="3" fillId="7" borderId="1" xfId="4" applyFill="1" applyBorder="1"/>
    <xf numFmtId="0" fontId="5" fillId="0" borderId="1" xfId="0" applyFont="1" applyBorder="1"/>
    <xf numFmtId="0" fontId="3" fillId="0" borderId="1" xfId="4" applyBorder="1"/>
    <xf numFmtId="0" fontId="0" fillId="9" borderId="1" xfId="0" applyFill="1" applyBorder="1"/>
    <xf numFmtId="165" fontId="0" fillId="9" borderId="1" xfId="1" applyNumberFormat="1" applyFont="1" applyFill="1" applyBorder="1"/>
    <xf numFmtId="0" fontId="7" fillId="4" borderId="1" xfId="0" applyFont="1" applyFill="1" applyBorder="1"/>
    <xf numFmtId="0" fontId="11" fillId="12" borderId="1" xfId="0" applyFont="1" applyFill="1" applyBorder="1"/>
    <xf numFmtId="165" fontId="11" fillId="12" borderId="1" xfId="1" applyNumberFormat="1" applyFont="1" applyFill="1" applyBorder="1"/>
    <xf numFmtId="0" fontId="2" fillId="13" borderId="1" xfId="0" applyFont="1" applyFill="1" applyBorder="1"/>
    <xf numFmtId="9" fontId="2" fillId="13" borderId="1" xfId="0" applyNumberFormat="1" applyFont="1" applyFill="1" applyBorder="1"/>
    <xf numFmtId="165" fontId="2" fillId="13" borderId="1" xfId="1" applyNumberFormat="1" applyFont="1" applyFill="1" applyBorder="1"/>
    <xf numFmtId="0" fontId="10" fillId="0" borderId="1" xfId="0" applyFont="1" applyBorder="1"/>
    <xf numFmtId="0" fontId="10" fillId="2" borderId="1" xfId="0" applyFont="1" applyFill="1" applyBorder="1"/>
    <xf numFmtId="165" fontId="10" fillId="2" borderId="1" xfId="1" applyNumberFormat="1" applyFont="1" applyFill="1" applyBorder="1"/>
    <xf numFmtId="0" fontId="10" fillId="11" borderId="1" xfId="0" applyFont="1" applyFill="1" applyBorder="1"/>
    <xf numFmtId="165" fontId="10" fillId="11" borderId="1" xfId="1" applyNumberFormat="1" applyFont="1" applyFill="1" applyBorder="1"/>
    <xf numFmtId="165" fontId="2" fillId="4" borderId="1" xfId="0" applyNumberFormat="1" applyFont="1" applyFill="1" applyBorder="1"/>
    <xf numFmtId="165" fontId="0" fillId="0" borderId="1" xfId="0" applyNumberFormat="1" applyBorder="1"/>
    <xf numFmtId="165" fontId="2" fillId="3" borderId="1" xfId="0" applyNumberFormat="1" applyFont="1" applyFill="1" applyBorder="1"/>
    <xf numFmtId="165" fontId="2" fillId="0" borderId="1" xfId="1" applyNumberFormat="1" applyFont="1" applyBorder="1"/>
    <xf numFmtId="165" fontId="2" fillId="8" borderId="1" xfId="0" applyNumberFormat="1" applyFont="1" applyFill="1" applyBorder="1"/>
    <xf numFmtId="0" fontId="0" fillId="0" borderId="2" xfId="0" applyBorder="1"/>
    <xf numFmtId="165" fontId="0" fillId="0" borderId="3" xfId="1" applyNumberFormat="1" applyFont="1" applyBorder="1"/>
    <xf numFmtId="0" fontId="7" fillId="7" borderId="4" xfId="0" applyFont="1" applyFill="1" applyBorder="1"/>
    <xf numFmtId="0" fontId="2" fillId="7" borderId="4" xfId="0" applyFont="1" applyFill="1" applyBorder="1"/>
    <xf numFmtId="165" fontId="2" fillId="7" borderId="4" xfId="1" applyNumberFormat="1" applyFont="1" applyFill="1" applyBorder="1"/>
    <xf numFmtId="0" fontId="0" fillId="0" borderId="5" xfId="0" applyBorder="1"/>
    <xf numFmtId="165" fontId="0" fillId="0" borderId="5" xfId="1" applyNumberFormat="1" applyFont="1" applyBorder="1"/>
    <xf numFmtId="0" fontId="0" fillId="0" borderId="7" xfId="0" applyBorder="1"/>
    <xf numFmtId="165" fontId="0" fillId="0" borderId="7" xfId="1" applyNumberFormat="1" applyFont="1" applyBorder="1"/>
    <xf numFmtId="165" fontId="0" fillId="0" borderId="8" xfId="1" applyNumberFormat="1" applyFont="1" applyBorder="1"/>
    <xf numFmtId="165" fontId="0" fillId="0" borderId="10" xfId="1" applyNumberFormat="1" applyFont="1" applyBorder="1"/>
    <xf numFmtId="0" fontId="0" fillId="4" borderId="7" xfId="0" applyFill="1" applyBorder="1"/>
    <xf numFmtId="165" fontId="0" fillId="4" borderId="7" xfId="1" applyNumberFormat="1" applyFont="1" applyFill="1" applyBorder="1"/>
    <xf numFmtId="0" fontId="2" fillId="8" borderId="12" xfId="0" applyFont="1" applyFill="1" applyBorder="1"/>
    <xf numFmtId="0" fontId="0" fillId="8" borderId="12" xfId="0" applyFill="1" applyBorder="1"/>
    <xf numFmtId="165" fontId="0" fillId="8" borderId="12" xfId="1" applyNumberFormat="1" applyFont="1" applyFill="1" applyBorder="1"/>
    <xf numFmtId="0" fontId="2" fillId="0" borderId="12" xfId="0" applyFont="1" applyBorder="1"/>
    <xf numFmtId="165" fontId="2" fillId="0" borderId="12" xfId="1" applyNumberFormat="1" applyFont="1" applyBorder="1"/>
    <xf numFmtId="165" fontId="2" fillId="0" borderId="13" xfId="1" applyNumberFormat="1" applyFont="1" applyBorder="1"/>
    <xf numFmtId="165" fontId="2" fillId="8" borderId="12" xfId="1" applyNumberFormat="1" applyFont="1" applyFill="1" applyBorder="1"/>
    <xf numFmtId="165" fontId="2" fillId="0" borderId="3" xfId="1" applyNumberFormat="1" applyFont="1" applyBorder="1"/>
    <xf numFmtId="165" fontId="0" fillId="0" borderId="0" xfId="1" applyNumberFormat="1" applyFont="1" applyAlignment="1" applyProtection="1">
      <alignment horizontal="right"/>
    </xf>
    <xf numFmtId="165" fontId="11" fillId="12" borderId="1" xfId="0" applyNumberFormat="1" applyFont="1" applyFill="1" applyBorder="1"/>
    <xf numFmtId="165" fontId="10" fillId="2" borderId="1" xfId="0" applyNumberFormat="1" applyFont="1" applyFill="1" applyBorder="1"/>
    <xf numFmtId="167" fontId="2" fillId="0" borderId="1" xfId="2" applyNumberFormat="1" applyFont="1" applyBorder="1"/>
    <xf numFmtId="167" fontId="2" fillId="10" borderId="1" xfId="2" applyNumberFormat="1" applyFont="1" applyFill="1" applyBorder="1"/>
    <xf numFmtId="165" fontId="10" fillId="11" borderId="1" xfId="0" applyNumberFormat="1" applyFont="1" applyFill="1" applyBorder="1"/>
    <xf numFmtId="165" fontId="10" fillId="0" borderId="1" xfId="0" applyNumberFormat="1" applyFont="1" applyBorder="1"/>
    <xf numFmtId="0" fontId="12" fillId="0" borderId="1" xfId="0" applyFont="1" applyBorder="1"/>
    <xf numFmtId="165" fontId="12" fillId="0" borderId="1" xfId="1" applyNumberFormat="1" applyFont="1" applyBorder="1"/>
    <xf numFmtId="0" fontId="13" fillId="8" borderId="1" xfId="0" applyFont="1" applyFill="1" applyBorder="1"/>
    <xf numFmtId="165" fontId="13" fillId="8" borderId="1" xfId="1" applyNumberFormat="1" applyFont="1" applyFill="1" applyBorder="1"/>
    <xf numFmtId="0" fontId="14" fillId="7" borderId="1" xfId="0" applyFont="1" applyFill="1" applyBorder="1"/>
    <xf numFmtId="0" fontId="13" fillId="7" borderId="1" xfId="0" applyFont="1" applyFill="1" applyBorder="1"/>
    <xf numFmtId="165" fontId="13" fillId="7" borderId="1" xfId="1" applyNumberFormat="1" applyFont="1" applyFill="1" applyBorder="1"/>
    <xf numFmtId="165" fontId="0" fillId="0" borderId="1" xfId="1" applyNumberFormat="1" applyFont="1" applyFill="1" applyBorder="1" applyAlignment="1">
      <alignment horizontal="left" vertical="top"/>
    </xf>
    <xf numFmtId="0" fontId="0" fillId="0" borderId="15" xfId="0" applyBorder="1"/>
    <xf numFmtId="0" fontId="2" fillId="8" borderId="5" xfId="0" applyFont="1" applyFill="1" applyBorder="1"/>
    <xf numFmtId="165" fontId="2" fillId="8" borderId="5" xfId="1" applyNumberFormat="1" applyFont="1" applyFill="1" applyBorder="1"/>
    <xf numFmtId="165" fontId="12" fillId="0" borderId="16" xfId="1" applyNumberFormat="1" applyFont="1" applyBorder="1"/>
    <xf numFmtId="0" fontId="12" fillId="6" borderId="16" xfId="0" applyFont="1" applyFill="1" applyBorder="1"/>
    <xf numFmtId="0" fontId="12" fillId="6" borderId="1" xfId="0" applyFont="1" applyFill="1" applyBorder="1"/>
    <xf numFmtId="165" fontId="0" fillId="6" borderId="7" xfId="1" applyNumberFormat="1" applyFont="1" applyFill="1" applyBorder="1"/>
    <xf numFmtId="0" fontId="0" fillId="14" borderId="1" xfId="0" applyFill="1" applyBorder="1"/>
    <xf numFmtId="165" fontId="0" fillId="14" borderId="1" xfId="1" applyNumberFormat="1" applyFont="1" applyFill="1" applyBorder="1"/>
    <xf numFmtId="0" fontId="7" fillId="14" borderId="1" xfId="0" applyFont="1" applyFill="1" applyBorder="1"/>
    <xf numFmtId="0" fontId="15" fillId="14" borderId="1" xfId="0" applyFont="1" applyFill="1" applyBorder="1"/>
    <xf numFmtId="0" fontId="2" fillId="15" borderId="1" xfId="0" applyFont="1" applyFill="1" applyBorder="1"/>
    <xf numFmtId="165" fontId="2" fillId="15" borderId="1" xfId="1" applyNumberFormat="1" applyFont="1" applyFill="1" applyBorder="1"/>
    <xf numFmtId="0" fontId="7" fillId="0" borderId="1" xfId="0" applyFont="1" applyBorder="1"/>
    <xf numFmtId="0" fontId="7" fillId="16" borderId="1" xfId="0" applyFont="1" applyFill="1" applyBorder="1"/>
    <xf numFmtId="165" fontId="7" fillId="16" borderId="1" xfId="1" applyNumberFormat="1" applyFont="1" applyFill="1" applyBorder="1"/>
    <xf numFmtId="167" fontId="7" fillId="0" borderId="1" xfId="0" applyNumberFormat="1" applyFont="1" applyBorder="1"/>
    <xf numFmtId="167" fontId="2" fillId="16" borderId="1" xfId="0" applyNumberFormat="1" applyFont="1" applyFill="1" applyBorder="1"/>
    <xf numFmtId="10" fontId="0" fillId="0" borderId="1" xfId="3" applyNumberFormat="1" applyFont="1" applyBorder="1"/>
    <xf numFmtId="0" fontId="0" fillId="0" borderId="0" xfId="0" applyAlignment="1" applyProtection="1">
      <alignment wrapText="1"/>
      <protection locked="0"/>
    </xf>
    <xf numFmtId="165" fontId="1" fillId="0" borderId="0" xfId="1" applyNumberFormat="1" applyFont="1" applyAlignment="1" applyProtection="1">
      <alignment horizontal="right" wrapText="1"/>
      <protection locked="0"/>
    </xf>
    <xf numFmtId="165" fontId="16" fillId="0" borderId="0" xfId="1" applyNumberFormat="1" applyFont="1" applyAlignment="1" applyProtection="1">
      <alignment wrapText="1"/>
      <protection locked="0"/>
    </xf>
    <xf numFmtId="165" fontId="12" fillId="6" borderId="1" xfId="1" applyNumberFormat="1" applyFont="1" applyFill="1" applyBorder="1"/>
    <xf numFmtId="0" fontId="0" fillId="6" borderId="4" xfId="0" applyFill="1" applyBorder="1"/>
    <xf numFmtId="167" fontId="2" fillId="0" borderId="1" xfId="2" applyNumberFormat="1" applyFont="1" applyFill="1" applyBorder="1"/>
    <xf numFmtId="0" fontId="0" fillId="17" borderId="1" xfId="0" applyFill="1" applyBorder="1"/>
    <xf numFmtId="165" fontId="0" fillId="17" borderId="1" xfId="1" applyNumberFormat="1" applyFont="1" applyFill="1" applyBorder="1"/>
    <xf numFmtId="165" fontId="12" fillId="17" borderId="1" xfId="1" applyNumberFormat="1" applyFont="1" applyFill="1" applyBorder="1"/>
    <xf numFmtId="0" fontId="0" fillId="17" borderId="1" xfId="0" applyFill="1" applyBorder="1" applyAlignment="1">
      <alignment horizontal="left" vertical="top"/>
    </xf>
    <xf numFmtId="0" fontId="17" fillId="6" borderId="1" xfId="0" applyFont="1" applyFill="1" applyBorder="1" applyAlignment="1">
      <alignment horizontal="left" vertical="top"/>
    </xf>
    <xf numFmtId="0" fontId="17" fillId="17" borderId="1" xfId="0" applyFont="1" applyFill="1" applyBorder="1" applyAlignment="1">
      <alignment horizontal="left" vertical="top"/>
    </xf>
    <xf numFmtId="0" fontId="11" fillId="0" borderId="0" xfId="0" applyFont="1" applyAlignment="1">
      <alignment wrapText="1"/>
    </xf>
    <xf numFmtId="0" fontId="6" fillId="0" borderId="0" xfId="0" applyFont="1"/>
    <xf numFmtId="165" fontId="6" fillId="0" borderId="0" xfId="1" applyNumberFormat="1" applyFont="1" applyFill="1" applyBorder="1"/>
    <xf numFmtId="165" fontId="6" fillId="0" borderId="0" xfId="0" applyNumberFormat="1" applyFont="1"/>
    <xf numFmtId="0" fontId="11" fillId="0" borderId="19" xfId="0" applyFont="1" applyBorder="1"/>
    <xf numFmtId="165" fontId="11" fillId="0" borderId="19" xfId="0" applyNumberFormat="1" applyFont="1" applyBorder="1"/>
    <xf numFmtId="0" fontId="18" fillId="7" borderId="1" xfId="0" applyFont="1" applyFill="1" applyBorder="1"/>
    <xf numFmtId="0" fontId="11" fillId="17" borderId="1" xfId="0" applyFont="1" applyFill="1" applyBorder="1" applyAlignment="1">
      <alignment horizontal="right" vertical="top"/>
    </xf>
    <xf numFmtId="14" fontId="0" fillId="17" borderId="1" xfId="0" applyNumberFormat="1" applyFill="1" applyBorder="1"/>
    <xf numFmtId="0" fontId="19" fillId="0" borderId="1" xfId="0" applyFont="1" applyBorder="1"/>
    <xf numFmtId="164" fontId="20" fillId="0" borderId="1" xfId="3" applyNumberFormat="1" applyFont="1" applyFill="1" applyBorder="1"/>
    <xf numFmtId="0" fontId="6" fillId="17" borderId="1" xfId="0" applyFont="1" applyFill="1" applyBorder="1"/>
    <xf numFmtId="165" fontId="6" fillId="17" borderId="1" xfId="1" applyNumberFormat="1" applyFont="1" applyFill="1" applyBorder="1"/>
    <xf numFmtId="0" fontId="6" fillId="0" borderId="1" xfId="0" applyFont="1" applyBorder="1"/>
    <xf numFmtId="0" fontId="17" fillId="13" borderId="1" xfId="0" applyFont="1" applyFill="1" applyBorder="1"/>
    <xf numFmtId="0" fontId="2" fillId="0" borderId="14" xfId="0" applyFont="1" applyBorder="1"/>
    <xf numFmtId="0" fontId="0" fillId="0" borderId="14" xfId="0" applyBorder="1"/>
    <xf numFmtId="165" fontId="0" fillId="0" borderId="14" xfId="1" applyNumberFormat="1" applyFont="1" applyBorder="1"/>
    <xf numFmtId="165" fontId="17" fillId="0" borderId="1" xfId="1" applyNumberFormat="1" applyFont="1" applyBorder="1"/>
    <xf numFmtId="0" fontId="2" fillId="0" borderId="0" xfId="0" applyFont="1"/>
    <xf numFmtId="0" fontId="0" fillId="0" borderId="0" xfId="0" applyAlignment="1">
      <alignment horizontal="left" vertical="top"/>
    </xf>
    <xf numFmtId="165" fontId="0" fillId="0" borderId="0" xfId="1" applyNumberFormat="1" applyFont="1" applyFill="1" applyBorder="1" applyAlignment="1">
      <alignment horizontal="left" vertical="top"/>
    </xf>
    <xf numFmtId="0" fontId="6" fillId="0" borderId="0" xfId="0" applyFont="1" applyAlignment="1">
      <alignment horizontal="center"/>
    </xf>
    <xf numFmtId="9" fontId="0" fillId="0" borderId="0" xfId="3" applyFont="1" applyFill="1" applyBorder="1"/>
    <xf numFmtId="14" fontId="0" fillId="0" borderId="0" xfId="0" applyNumberFormat="1"/>
    <xf numFmtId="0" fontId="0" fillId="0" borderId="0" xfId="0" applyAlignment="1">
      <alignment horizontal="right"/>
    </xf>
    <xf numFmtId="165" fontId="0" fillId="0" borderId="0" xfId="1" applyNumberFormat="1" applyFont="1" applyFill="1" applyBorder="1"/>
    <xf numFmtId="0" fontId="0" fillId="0" borderId="0" xfId="0" applyAlignment="1">
      <alignment horizontal="left" indent="1"/>
    </xf>
    <xf numFmtId="164" fontId="0" fillId="0" borderId="0" xfId="3" applyNumberFormat="1" applyFont="1" applyBorder="1"/>
    <xf numFmtId="0" fontId="0" fillId="0" borderId="0" xfId="0" applyAlignment="1">
      <alignment horizontal="center"/>
    </xf>
    <xf numFmtId="0" fontId="0" fillId="0" borderId="0" xfId="0" applyProtection="1">
      <protection locked="0"/>
    </xf>
    <xf numFmtId="0" fontId="0" fillId="5" borderId="0" xfId="0" applyFill="1"/>
    <xf numFmtId="165" fontId="0" fillId="5" borderId="0" xfId="1" applyNumberFormat="1" applyFont="1" applyFill="1" applyBorder="1"/>
    <xf numFmtId="0" fontId="7" fillId="7" borderId="0" xfId="0" applyFont="1" applyFill="1"/>
    <xf numFmtId="0" fontId="0" fillId="7" borderId="0" xfId="0" applyFill="1"/>
    <xf numFmtId="165" fontId="0" fillId="7" borderId="0" xfId="1" applyNumberFormat="1" applyFont="1" applyFill="1" applyBorder="1"/>
    <xf numFmtId="0" fontId="2" fillId="0" borderId="0" xfId="0" applyFont="1" applyAlignment="1">
      <alignment wrapText="1"/>
    </xf>
    <xf numFmtId="165" fontId="2" fillId="0" borderId="0" xfId="1" applyNumberFormat="1" applyFont="1" applyBorder="1" applyAlignment="1">
      <alignment wrapText="1"/>
    </xf>
    <xf numFmtId="0" fontId="2" fillId="0" borderId="0" xfId="0" applyFont="1" applyAlignment="1">
      <alignment horizontal="center" wrapText="1"/>
    </xf>
    <xf numFmtId="43" fontId="0" fillId="6" borderId="0" xfId="1" applyFont="1" applyFill="1" applyBorder="1"/>
    <xf numFmtId="0" fontId="2" fillId="4" borderId="0" xfId="0" applyFont="1" applyFill="1"/>
    <xf numFmtId="165" fontId="2" fillId="4" borderId="0" xfId="1" applyNumberFormat="1" applyFont="1" applyFill="1" applyBorder="1"/>
    <xf numFmtId="165" fontId="2" fillId="0" borderId="0" xfId="0" applyNumberFormat="1" applyFont="1"/>
    <xf numFmtId="0" fontId="2" fillId="7" borderId="0" xfId="0" applyFont="1" applyFill="1"/>
    <xf numFmtId="165" fontId="2" fillId="0" borderId="0" xfId="1" applyNumberFormat="1" applyFont="1" applyFill="1" applyBorder="1"/>
    <xf numFmtId="0" fontId="0" fillId="6" borderId="0" xfId="0" applyFill="1"/>
    <xf numFmtId="165" fontId="0" fillId="0" borderId="0" xfId="0" applyNumberFormat="1"/>
    <xf numFmtId="165" fontId="2" fillId="4" borderId="0" xfId="0" applyNumberFormat="1" applyFont="1" applyFill="1"/>
    <xf numFmtId="0" fontId="2" fillId="3" borderId="0" xfId="0" applyFont="1" applyFill="1"/>
    <xf numFmtId="165" fontId="2" fillId="3" borderId="0" xfId="1" applyNumberFormat="1" applyFont="1" applyFill="1" applyBorder="1"/>
    <xf numFmtId="165" fontId="2" fillId="3" borderId="0" xfId="0" applyNumberFormat="1" applyFont="1" applyFill="1"/>
    <xf numFmtId="165" fontId="2" fillId="7" borderId="0" xfId="1" applyNumberFormat="1" applyFont="1" applyFill="1" applyBorder="1"/>
    <xf numFmtId="166" fontId="0" fillId="0" borderId="0" xfId="0" applyNumberFormat="1" applyAlignment="1">
      <alignment vertical="top" wrapText="1"/>
    </xf>
    <xf numFmtId="165" fontId="0" fillId="0" borderId="0" xfId="1" applyNumberFormat="1" applyFont="1" applyBorder="1"/>
    <xf numFmtId="165" fontId="2" fillId="0" borderId="0" xfId="1" applyNumberFormat="1" applyFont="1" applyBorder="1"/>
    <xf numFmtId="0" fontId="2" fillId="8" borderId="0" xfId="0" applyFont="1" applyFill="1"/>
    <xf numFmtId="165" fontId="2" fillId="8" borderId="0" xfId="1" applyNumberFormat="1" applyFont="1" applyFill="1" applyBorder="1"/>
    <xf numFmtId="165" fontId="2" fillId="8" borderId="0" xfId="0" applyNumberFormat="1" applyFont="1" applyFill="1"/>
    <xf numFmtId="0" fontId="0" fillId="0" borderId="0" xfId="0" applyAlignment="1">
      <alignment wrapText="1"/>
    </xf>
    <xf numFmtId="165" fontId="0" fillId="6" borderId="0" xfId="1" applyNumberFormat="1" applyFont="1" applyFill="1" applyBorder="1"/>
    <xf numFmtId="0" fontId="14" fillId="7" borderId="0" xfId="0" applyFont="1" applyFill="1"/>
    <xf numFmtId="0" fontId="13" fillId="7" borderId="0" xfId="0" applyFont="1" applyFill="1"/>
    <xf numFmtId="165" fontId="13" fillId="7" borderId="0" xfId="1" applyNumberFormat="1" applyFont="1" applyFill="1" applyBorder="1"/>
    <xf numFmtId="0" fontId="12" fillId="6" borderId="0" xfId="0" applyFont="1" applyFill="1"/>
    <xf numFmtId="0" fontId="12" fillId="0" borderId="0" xfId="0" applyFont="1"/>
    <xf numFmtId="165" fontId="12" fillId="0" borderId="0" xfId="1" applyNumberFormat="1" applyFont="1" applyBorder="1"/>
    <xf numFmtId="165" fontId="12" fillId="6" borderId="0" xfId="1" applyNumberFormat="1" applyFont="1" applyFill="1" applyBorder="1"/>
    <xf numFmtId="0" fontId="13" fillId="8" borderId="0" xfId="0" applyFont="1" applyFill="1"/>
    <xf numFmtId="165" fontId="13" fillId="8" borderId="0" xfId="1" applyNumberFormat="1" applyFont="1" applyFill="1" applyBorder="1"/>
    <xf numFmtId="0" fontId="3" fillId="7" borderId="0" xfId="4" applyFill="1" applyBorder="1"/>
    <xf numFmtId="0" fontId="5" fillId="0" borderId="0" xfId="0" applyFont="1"/>
    <xf numFmtId="165" fontId="0" fillId="17" borderId="0" xfId="1" applyNumberFormat="1" applyFont="1" applyFill="1" applyBorder="1"/>
    <xf numFmtId="0" fontId="3" fillId="0" borderId="0" xfId="4" applyBorder="1"/>
    <xf numFmtId="165" fontId="12" fillId="17" borderId="0" xfId="1" applyNumberFormat="1" applyFont="1" applyFill="1" applyBorder="1"/>
    <xf numFmtId="0" fontId="0" fillId="4" borderId="0" xfId="0" applyFill="1"/>
    <xf numFmtId="165" fontId="0" fillId="4" borderId="0" xfId="1" applyNumberFormat="1" applyFont="1" applyFill="1" applyBorder="1"/>
    <xf numFmtId="0" fontId="0" fillId="9" borderId="0" xfId="0" applyFill="1"/>
    <xf numFmtId="165" fontId="0" fillId="9" borderId="0" xfId="1" applyNumberFormat="1" applyFont="1" applyFill="1" applyBorder="1"/>
    <xf numFmtId="0" fontId="0" fillId="8" borderId="0" xfId="0" applyFill="1"/>
    <xf numFmtId="165" fontId="0" fillId="8" borderId="0" xfId="1" applyNumberFormat="1" applyFont="1" applyFill="1" applyBorder="1"/>
    <xf numFmtId="0" fontId="11" fillId="12" borderId="0" xfId="0" applyFont="1" applyFill="1"/>
    <xf numFmtId="165" fontId="11" fillId="12" borderId="0" xfId="1" applyNumberFormat="1" applyFont="1" applyFill="1" applyBorder="1"/>
    <xf numFmtId="165" fontId="11" fillId="12" borderId="0" xfId="0" applyNumberFormat="1" applyFont="1" applyFill="1"/>
    <xf numFmtId="0" fontId="2" fillId="13" borderId="0" xfId="0" applyFont="1" applyFill="1"/>
    <xf numFmtId="9" fontId="2" fillId="13" borderId="0" xfId="0" applyNumberFormat="1" applyFont="1" applyFill="1"/>
    <xf numFmtId="165" fontId="2" fillId="13" borderId="0" xfId="1" applyNumberFormat="1" applyFont="1" applyFill="1" applyBorder="1"/>
    <xf numFmtId="167" fontId="2" fillId="0" borderId="0" xfId="2" applyNumberFormat="1" applyFont="1" applyBorder="1"/>
    <xf numFmtId="167" fontId="2" fillId="10" borderId="0" xfId="2" applyNumberFormat="1" applyFont="1" applyFill="1" applyBorder="1"/>
    <xf numFmtId="167" fontId="2" fillId="0" borderId="0" xfId="2" applyNumberFormat="1" applyFont="1" applyFill="1" applyBorder="1"/>
    <xf numFmtId="0" fontId="10" fillId="0" borderId="0" xfId="0" applyFont="1"/>
    <xf numFmtId="0" fontId="10" fillId="2" borderId="0" xfId="0" applyFont="1" applyFill="1"/>
    <xf numFmtId="165" fontId="10" fillId="2" borderId="0" xfId="1" applyNumberFormat="1" applyFont="1" applyFill="1" applyBorder="1"/>
    <xf numFmtId="165" fontId="10" fillId="2" borderId="0" xfId="0" applyNumberFormat="1" applyFont="1" applyFill="1"/>
    <xf numFmtId="0" fontId="0" fillId="0" borderId="0" xfId="0" applyAlignment="1" applyProtection="1">
      <alignment horizontal="left" vertical="top" wrapText="1"/>
      <protection locked="0"/>
    </xf>
    <xf numFmtId="0" fontId="0" fillId="0" borderId="18" xfId="0" applyBorder="1" applyAlignment="1" applyProtection="1">
      <alignment horizontal="left" vertical="top" wrapText="1"/>
      <protection locked="0"/>
    </xf>
    <xf numFmtId="0" fontId="0" fillId="0" borderId="17" xfId="0" applyBorder="1" applyAlignment="1" applyProtection="1">
      <alignment horizontal="left" vertical="top" wrapText="1"/>
      <protection locked="0"/>
    </xf>
    <xf numFmtId="0" fontId="0" fillId="6" borderId="1" xfId="0" applyFill="1" applyBorder="1" applyAlignment="1">
      <alignment vertical="center" wrapText="1"/>
    </xf>
    <xf numFmtId="166" fontId="0" fillId="0" borderId="4" xfId="0" applyNumberFormat="1" applyBorder="1" applyAlignment="1">
      <alignment horizontal="left" vertical="top" wrapText="1"/>
    </xf>
    <xf numFmtId="166" fontId="0" fillId="0" borderId="5" xfId="0" applyNumberFormat="1" applyBorder="1" applyAlignment="1">
      <alignment horizontal="left" vertical="top" wrapText="1"/>
    </xf>
    <xf numFmtId="0" fontId="0" fillId="0" borderId="1" xfId="0" applyBorder="1" applyAlignment="1">
      <alignment horizontal="center"/>
    </xf>
    <xf numFmtId="166" fontId="0" fillId="6" borderId="4" xfId="0" applyNumberFormat="1" applyFill="1" applyBorder="1" applyAlignment="1">
      <alignment vertical="center" wrapText="1"/>
    </xf>
    <xf numFmtId="166" fontId="0" fillId="6" borderId="5" xfId="0" applyNumberFormat="1" applyFill="1" applyBorder="1" applyAlignment="1">
      <alignment vertical="center" wrapText="1"/>
    </xf>
    <xf numFmtId="0" fontId="0" fillId="6" borderId="4" xfId="0" applyFill="1" applyBorder="1" applyAlignment="1">
      <alignment vertical="center"/>
    </xf>
    <xf numFmtId="0" fontId="0" fillId="6" borderId="5" xfId="0" applyFill="1" applyBorder="1" applyAlignment="1">
      <alignment vertical="center"/>
    </xf>
    <xf numFmtId="0" fontId="5" fillId="6" borderId="2" xfId="0" applyFont="1" applyFill="1" applyBorder="1" applyAlignment="1">
      <alignment horizontal="left" vertical="top"/>
    </xf>
    <xf numFmtId="0" fontId="5" fillId="6" borderId="14" xfId="0" applyFont="1" applyFill="1" applyBorder="1" applyAlignment="1">
      <alignment horizontal="left" vertical="top"/>
    </xf>
    <xf numFmtId="0" fontId="5" fillId="6" borderId="3" xfId="0" applyFont="1" applyFill="1" applyBorder="1" applyAlignment="1">
      <alignment horizontal="left" vertical="top"/>
    </xf>
    <xf numFmtId="0" fontId="0" fillId="6" borderId="4" xfId="0" applyFill="1" applyBorder="1" applyAlignment="1">
      <alignment vertical="center" wrapText="1"/>
    </xf>
    <xf numFmtId="0" fontId="0" fillId="6" borderId="5" xfId="0" applyFill="1" applyBorder="1" applyAlignment="1">
      <alignment vertical="center" wrapText="1"/>
    </xf>
    <xf numFmtId="0" fontId="0" fillId="6" borderId="1" xfId="0" applyFill="1" applyBorder="1" applyAlignment="1">
      <alignment vertical="center"/>
    </xf>
    <xf numFmtId="0" fontId="2" fillId="0" borderId="14" xfId="0" applyFont="1" applyBorder="1" applyAlignment="1">
      <alignment horizontal="left" vertical="top" wrapText="1"/>
    </xf>
    <xf numFmtId="0" fontId="2" fillId="0" borderId="14" xfId="0" applyFont="1" applyBorder="1" applyAlignment="1">
      <alignment horizontal="left" vertical="top"/>
    </xf>
    <xf numFmtId="0" fontId="0" fillId="6" borderId="6" xfId="0" applyFill="1" applyBorder="1" applyAlignment="1">
      <alignment horizontal="left" vertical="center" wrapText="1"/>
    </xf>
    <xf numFmtId="0" fontId="0" fillId="6" borderId="9" xfId="0" applyFill="1" applyBorder="1" applyAlignment="1">
      <alignment horizontal="left" vertical="center"/>
    </xf>
    <xf numFmtId="0" fontId="0" fillId="6" borderId="11" xfId="0" applyFill="1" applyBorder="1" applyAlignment="1">
      <alignment horizontal="left" vertical="center"/>
    </xf>
    <xf numFmtId="0" fontId="2" fillId="8" borderId="6" xfId="0" applyFont="1" applyFill="1" applyBorder="1" applyAlignment="1">
      <alignment horizontal="left" wrapText="1"/>
    </xf>
    <xf numFmtId="0" fontId="2" fillId="8" borderId="9" xfId="0" applyFont="1" applyFill="1" applyBorder="1" applyAlignment="1">
      <alignment horizontal="left"/>
    </xf>
    <xf numFmtId="0" fontId="2" fillId="8" borderId="11" xfId="0" applyFont="1" applyFill="1" applyBorder="1" applyAlignment="1">
      <alignment horizontal="left"/>
    </xf>
    <xf numFmtId="0" fontId="2" fillId="8" borderId="0" xfId="0" applyFont="1" applyFill="1" applyAlignment="1">
      <alignment horizontal="left" wrapText="1"/>
    </xf>
    <xf numFmtId="0" fontId="2" fillId="8" borderId="0" xfId="0" applyFont="1" applyFill="1" applyAlignment="1">
      <alignment horizontal="left"/>
    </xf>
    <xf numFmtId="0" fontId="0" fillId="0" borderId="0" xfId="0" applyAlignment="1">
      <alignment horizontal="left" vertical="center" wrapText="1"/>
    </xf>
    <xf numFmtId="0" fontId="0" fillId="0" borderId="0" xfId="0" applyAlignment="1">
      <alignment horizontal="left" vertical="center"/>
    </xf>
    <xf numFmtId="166" fontId="0" fillId="0" borderId="0" xfId="0" applyNumberFormat="1" applyAlignment="1">
      <alignment horizontal="left" vertical="top" wrapText="1"/>
    </xf>
    <xf numFmtId="0" fontId="0" fillId="0" borderId="0" xfId="0" applyAlignment="1">
      <alignment vertical="center"/>
    </xf>
    <xf numFmtId="0" fontId="0" fillId="0" borderId="0" xfId="0" applyAlignment="1">
      <alignment vertical="center" wrapText="1"/>
    </xf>
    <xf numFmtId="0" fontId="5" fillId="0" borderId="0" xfId="0" applyFont="1" applyAlignment="1">
      <alignment horizontal="left" vertical="top"/>
    </xf>
    <xf numFmtId="0" fontId="0" fillId="0" borderId="0" xfId="0" applyAlignment="1">
      <alignment horizontal="center"/>
    </xf>
    <xf numFmtId="166" fontId="0" fillId="0" borderId="0" xfId="0" applyNumberFormat="1" applyAlignment="1">
      <alignment vertical="center" wrapText="1"/>
    </xf>
  </cellXfs>
  <cellStyles count="5">
    <cellStyle name="Comma" xfId="1" builtinId="3"/>
    <cellStyle name="Currency" xfId="2" builtinId="4"/>
    <cellStyle name="Hyperlink" xfId="4" builtinId="8"/>
    <cellStyle name="Normal" xfId="0" builtinId="0"/>
    <cellStyle name="Percent" xfId="3" builtinId="5"/>
  </cellStyles>
  <dxfs count="12">
    <dxf>
      <numFmt numFmtId="166" formatCode="0;\-0;;@"/>
    </dxf>
    <dxf>
      <numFmt numFmtId="166" formatCode="0;\-0;;@"/>
    </dxf>
    <dxf>
      <fill>
        <patternFill>
          <bgColor rgb="FFFFC000"/>
        </patternFill>
      </fill>
    </dxf>
    <dxf>
      <fill>
        <patternFill>
          <bgColor rgb="FFFFCCFF"/>
        </patternFill>
      </fill>
    </dxf>
    <dxf>
      <fill>
        <patternFill>
          <bgColor rgb="FFFFC000"/>
        </patternFill>
      </fill>
    </dxf>
    <dxf>
      <fill>
        <patternFill>
          <bgColor rgb="FFFFCCFF"/>
        </patternFill>
      </fill>
    </dxf>
    <dxf>
      <fill>
        <patternFill>
          <bgColor rgb="FFFFC000"/>
        </patternFill>
      </fill>
    </dxf>
    <dxf>
      <fill>
        <patternFill>
          <bgColor rgb="FFFFCCFF"/>
        </patternFill>
      </fill>
    </dxf>
    <dxf>
      <numFmt numFmtId="166" formatCode="0;\-0;;@"/>
    </dxf>
    <dxf>
      <numFmt numFmtId="166" formatCode="0;\-0;;@"/>
    </dxf>
    <dxf>
      <fill>
        <patternFill>
          <bgColor rgb="FFFFC000"/>
        </patternFill>
      </fill>
    </dxf>
    <dxf>
      <fill>
        <patternFill>
          <bgColor rgb="FFFFCCFF"/>
        </patternFill>
      </fill>
    </dxf>
  </dxfs>
  <tableStyles count="0" defaultTableStyle="TableStyleMedium2" defaultPivotStyle="PivotStyleLight16"/>
  <colors>
    <mruColors>
      <color rgb="FF3333CC"/>
      <color rgb="FFCCECFF"/>
      <color rgb="FFFFFFCC"/>
      <color rgb="FF99FF66"/>
      <color rgb="FFFF9999"/>
      <color rgb="FF0066FF"/>
      <color rgb="FFCCFFCC"/>
      <color rgb="FF66FFFF"/>
      <color rgb="FFEB9DFB"/>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microsoft.com/office/2017/06/relationships/rdRichValueTypes" Target="richData/rdRichValueTypes.xml"/><Relationship Id="rId5" Type="http://schemas.openxmlformats.org/officeDocument/2006/relationships/theme" Target="theme/theme1.xml"/><Relationship Id="rId10" Type="http://schemas.microsoft.com/office/2017/06/relationships/rdRichValueStructure" Target="richData/rdrichvaluestructure.xml"/><Relationship Id="rId4" Type="http://schemas.openxmlformats.org/officeDocument/2006/relationships/worksheet" Target="worksheets/sheet4.xml"/><Relationship Id="rId9" Type="http://schemas.microsoft.com/office/2017/06/relationships/rdRichValue" Target="richData/rdrichvalue.xml"/></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ebmaster.iit.edu/files/general-counsel/policies-and-procedures/procedure_j3_travel.pdf" TargetMode="External"/><Relationship Id="rId1" Type="http://schemas.openxmlformats.org/officeDocument/2006/relationships/hyperlink" Target="https://webmaster.iit.edu/files/orcpd/Vivarium-Costs-January-2024.pdf" TargetMode="External"/></Relationships>
</file>

<file path=xl/worksheets/_rels/sheet2.xml.rels><?xml version="1.0" encoding="UTF-8" standalone="yes"?>
<Relationships xmlns="http://schemas.openxmlformats.org/package/2006/relationships"><Relationship Id="rId2" Type="http://schemas.openxmlformats.org/officeDocument/2006/relationships/hyperlink" Target="https://webmaster.iit.edu/files/general-counsel/policies-and-procedures/procedure_j3_travel.pdf" TargetMode="External"/><Relationship Id="rId1" Type="http://schemas.openxmlformats.org/officeDocument/2006/relationships/hyperlink" Target="https://webmaster.iit.edu/files/orcpd/Vivarium-Costs-January-2024.pdf"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4444CB-B01A-4EBF-8AE2-DFD371BC15E1}">
  <sheetPr>
    <pageSetUpPr fitToPage="1"/>
  </sheetPr>
  <dimension ref="A1:ATL179"/>
  <sheetViews>
    <sheetView tabSelected="1" defaultGridColor="0" colorId="22" zoomScaleNormal="100" workbookViewId="0">
      <selection activeCell="B1" sqref="B1"/>
    </sheetView>
  </sheetViews>
  <sheetFormatPr defaultColWidth="9.140625" defaultRowHeight="15"/>
  <cols>
    <col min="1" max="1" width="22" style="3" customWidth="1"/>
    <col min="2" max="2" width="28.140625" style="3" customWidth="1"/>
    <col min="3" max="3" width="16.5703125" style="3" customWidth="1"/>
    <col min="4" max="4" width="15.42578125" style="3" customWidth="1"/>
    <col min="5" max="5" width="16" style="3" customWidth="1"/>
    <col min="6" max="6" width="12.85546875" style="13" customWidth="1"/>
    <col min="7" max="7" width="11.140625" style="13" customWidth="1"/>
    <col min="8" max="8" width="9.140625" style="3"/>
    <col min="9" max="9" width="10.85546875" style="3" customWidth="1"/>
    <col min="10" max="10" width="11" style="3" customWidth="1"/>
    <col min="11" max="12" width="9.140625" style="3"/>
    <col min="13" max="14" width="12.42578125" style="3" customWidth="1"/>
    <col min="15" max="15" width="11.85546875" style="3" customWidth="1"/>
    <col min="16" max="17" width="12.42578125" style="3" customWidth="1"/>
    <col min="18" max="18" width="19.140625" style="3" customWidth="1"/>
    <col min="19" max="19" width="14.5703125" style="3" customWidth="1"/>
    <col min="20" max="20" width="9.5703125" style="3" customWidth="1"/>
    <col min="21" max="21" width="13.85546875" style="3" customWidth="1"/>
    <col min="22" max="22" width="11.5703125" style="3" customWidth="1"/>
    <col min="23" max="23" width="24.140625" style="3" customWidth="1"/>
    <col min="24" max="16384" width="9.140625" style="3"/>
  </cols>
  <sheetData>
    <row r="1" spans="1:23">
      <c r="A1" s="4" t="s">
        <v>0</v>
      </c>
      <c r="B1" s="5"/>
      <c r="C1" s="9"/>
      <c r="D1" s="128" t="s">
        <v>1</v>
      </c>
      <c r="E1" s="5"/>
      <c r="F1" s="98"/>
      <c r="G1" s="98"/>
      <c r="M1" s="6">
        <v>1</v>
      </c>
      <c r="N1" s="6">
        <v>2</v>
      </c>
      <c r="O1" s="6">
        <v>3</v>
      </c>
      <c r="P1" s="6">
        <v>4</v>
      </c>
      <c r="Q1" s="6">
        <v>5</v>
      </c>
      <c r="R1" s="4" t="s">
        <v>2</v>
      </c>
      <c r="S1" s="7">
        <v>0.55000000000000004</v>
      </c>
      <c r="T1" s="124" t="s">
        <v>3</v>
      </c>
      <c r="U1" s="4" t="s">
        <v>4</v>
      </c>
      <c r="V1" s="8">
        <v>46023</v>
      </c>
    </row>
    <row r="2" spans="1:23">
      <c r="A2" s="4" t="s">
        <v>5</v>
      </c>
      <c r="B2" s="5"/>
      <c r="C2" s="9"/>
      <c r="D2" s="129" t="s">
        <v>6</v>
      </c>
      <c r="E2" s="127"/>
      <c r="F2" s="10"/>
      <c r="G2" s="10"/>
      <c r="I2" s="4"/>
      <c r="R2" s="4" t="s">
        <v>7</v>
      </c>
      <c r="S2" s="11">
        <v>1.04</v>
      </c>
      <c r="U2" s="12" t="s">
        <v>8</v>
      </c>
      <c r="V2" s="30">
        <f>V5/12*9</f>
        <v>171000</v>
      </c>
    </row>
    <row r="3" spans="1:23">
      <c r="A3" s="4" t="s">
        <v>9</v>
      </c>
      <c r="B3" s="234"/>
      <c r="C3" s="235"/>
      <c r="D3" s="235"/>
      <c r="E3" s="235"/>
      <c r="F3" s="235"/>
      <c r="G3" s="236"/>
      <c r="R3" s="4" t="s">
        <v>10</v>
      </c>
      <c r="S3" s="229" t="s">
        <v>11</v>
      </c>
      <c r="T3" s="229"/>
      <c r="U3" s="12" t="s">
        <v>12</v>
      </c>
      <c r="V3" s="30">
        <f>V5/12*10</f>
        <v>190000</v>
      </c>
      <c r="W3" s="139" t="s">
        <v>13</v>
      </c>
    </row>
    <row r="4" spans="1:23">
      <c r="A4" s="4" t="s">
        <v>14</v>
      </c>
      <c r="B4" s="234"/>
      <c r="C4" s="235"/>
      <c r="D4" s="235"/>
      <c r="E4" s="235"/>
      <c r="F4" s="235"/>
      <c r="G4" s="236"/>
      <c r="M4" s="148" t="s">
        <v>15</v>
      </c>
      <c r="R4" s="14" t="s">
        <v>16</v>
      </c>
      <c r="S4" s="15">
        <v>0.23899999999999999</v>
      </c>
      <c r="U4" s="12" t="s">
        <v>17</v>
      </c>
      <c r="V4" s="30">
        <f>V5/12*11</f>
        <v>209000</v>
      </c>
      <c r="W4" s="140">
        <v>9.0999999999999998E-2</v>
      </c>
    </row>
    <row r="5" spans="1:23">
      <c r="A5" s="4" t="s">
        <v>18</v>
      </c>
      <c r="B5" s="16"/>
      <c r="C5" s="8"/>
      <c r="D5" s="4" t="s">
        <v>19</v>
      </c>
      <c r="E5" s="16"/>
      <c r="F5" s="148" t="s">
        <v>20</v>
      </c>
      <c r="M5" s="17" t="s">
        <v>21</v>
      </c>
      <c r="N5" s="17" t="s">
        <v>21</v>
      </c>
      <c r="O5" s="17" t="s">
        <v>21</v>
      </c>
      <c r="P5" s="17" t="s">
        <v>21</v>
      </c>
      <c r="Q5" s="17" t="s">
        <v>21</v>
      </c>
      <c r="R5" s="14" t="s">
        <v>22</v>
      </c>
      <c r="S5" s="15">
        <v>7.9000000000000001E-2</v>
      </c>
      <c r="U5" s="12" t="s">
        <v>23</v>
      </c>
      <c r="V5" s="30">
        <v>228000</v>
      </c>
      <c r="W5" s="140">
        <v>7.6999999999999999E-2</v>
      </c>
    </row>
    <row r="6" spans="1:23">
      <c r="A6" s="4" t="s">
        <v>24</v>
      </c>
      <c r="B6" s="137">
        <f>DATEDIF(B5,E5+1,"M")</f>
        <v>0</v>
      </c>
      <c r="D6" s="4" t="s">
        <v>25</v>
      </c>
      <c r="E6" s="3">
        <f>COUNTA(M6:Q6)</f>
        <v>0</v>
      </c>
      <c r="M6" s="18"/>
      <c r="N6" s="18"/>
      <c r="O6" s="18"/>
      <c r="P6" s="18"/>
      <c r="Q6" s="18"/>
      <c r="R6" s="14" t="s">
        <v>26</v>
      </c>
      <c r="S6" s="15">
        <v>0.26700000000000002</v>
      </c>
      <c r="W6" s="140">
        <v>0.113</v>
      </c>
    </row>
    <row r="7" spans="1:23">
      <c r="A7" s="4" t="s">
        <v>27</v>
      </c>
      <c r="B7" s="5"/>
      <c r="C7" s="9"/>
      <c r="D7" s="9"/>
      <c r="E7" s="9"/>
      <c r="L7" s="3" t="s">
        <v>28</v>
      </c>
      <c r="M7" s="138" t="str">
        <f>IF(B5&gt;0,B5,"")</f>
        <v/>
      </c>
      <c r="N7" s="138" t="str">
        <f>IF(N6&gt;0,M8+1,"")</f>
        <v/>
      </c>
      <c r="O7" s="138" t="str">
        <f>IF(O6&gt;0,N8+1,"")</f>
        <v/>
      </c>
      <c r="P7" s="138" t="str">
        <f>IF(P6&gt;0,O8+1,"")</f>
        <v/>
      </c>
      <c r="Q7" s="138" t="str">
        <f>IF(Q6&gt;0,P8+1,"")</f>
        <v/>
      </c>
      <c r="R7" s="14" t="s">
        <v>29</v>
      </c>
      <c r="S7" s="15">
        <v>0</v>
      </c>
      <c r="W7" s="140">
        <v>0</v>
      </c>
    </row>
    <row r="8" spans="1:23">
      <c r="A8" s="4" t="s">
        <v>30</v>
      </c>
      <c r="B8" s="19" t="s">
        <v>31</v>
      </c>
      <c r="L8" s="3" t="s">
        <v>32</v>
      </c>
      <c r="M8" s="138" t="str">
        <f>IF(M7="","",IF(ISBLANK(M6),"",EDATE(M7,M6)-1))</f>
        <v/>
      </c>
      <c r="N8" s="138" t="str">
        <f>IF(N6&gt;0,EDATE(N7,N6)-1,"")</f>
        <v/>
      </c>
      <c r="O8" s="138" t="str">
        <f>IF(O6&gt;0,EDATE(O7,O6)-1,"")</f>
        <v/>
      </c>
      <c r="P8" s="138" t="str">
        <f>IF(P6&gt;0,EDATE(P7,P6)-1,"")</f>
        <v/>
      </c>
      <c r="Q8" s="138" t="str">
        <f>IF(Q6&gt;0,EDATE(Q7,Q6)-1,"")</f>
        <v/>
      </c>
    </row>
    <row r="9" spans="1:23">
      <c r="B9" s="20"/>
      <c r="C9" s="20"/>
      <c r="D9" s="20"/>
      <c r="E9" s="20"/>
      <c r="F9" s="21"/>
      <c r="G9" s="21"/>
      <c r="H9" s="20"/>
      <c r="I9" s="20"/>
      <c r="J9" s="20"/>
      <c r="K9" s="20"/>
      <c r="L9" s="20"/>
      <c r="M9" s="20"/>
      <c r="N9" s="20"/>
      <c r="O9" s="20"/>
      <c r="P9" s="20"/>
      <c r="Q9" s="20"/>
      <c r="R9" s="20"/>
      <c r="S9" s="20"/>
    </row>
    <row r="10" spans="1:23">
      <c r="B10" s="22" t="s">
        <v>33</v>
      </c>
      <c r="C10" s="23"/>
      <c r="D10" s="23"/>
      <c r="E10" s="23"/>
      <c r="F10" s="24"/>
      <c r="G10" s="24"/>
      <c r="H10" s="23"/>
      <c r="I10" s="23"/>
      <c r="J10" s="23"/>
      <c r="K10" s="23"/>
      <c r="L10" s="23"/>
      <c r="M10" s="23"/>
      <c r="N10" s="23"/>
      <c r="O10" s="23"/>
      <c r="P10" s="23"/>
      <c r="Q10" s="23"/>
      <c r="R10" s="23"/>
    </row>
    <row r="11" spans="1:23" ht="60">
      <c r="A11" s="4" t="s">
        <v>34</v>
      </c>
      <c r="B11" s="25" t="s">
        <v>35</v>
      </c>
      <c r="C11" s="25" t="s">
        <v>36</v>
      </c>
      <c r="D11" s="25" t="s">
        <v>37</v>
      </c>
      <c r="E11" s="25" t="s">
        <v>38</v>
      </c>
      <c r="F11" s="26" t="s">
        <v>39</v>
      </c>
      <c r="G11" s="26" t="s">
        <v>40</v>
      </c>
      <c r="H11" s="27" t="s">
        <v>41</v>
      </c>
      <c r="I11" s="27" t="s">
        <v>42</v>
      </c>
      <c r="J11" s="27" t="s">
        <v>43</v>
      </c>
      <c r="K11" s="27" t="s">
        <v>44</v>
      </c>
      <c r="L11" s="27" t="s">
        <v>45</v>
      </c>
      <c r="M11" s="27" t="s">
        <v>46</v>
      </c>
      <c r="N11" s="27" t="s">
        <v>47</v>
      </c>
      <c r="O11" s="27" t="s">
        <v>48</v>
      </c>
      <c r="P11" s="27" t="s">
        <v>49</v>
      </c>
      <c r="Q11" s="27" t="s">
        <v>50</v>
      </c>
      <c r="R11" s="27" t="s">
        <v>51</v>
      </c>
      <c r="S11" s="25" t="s">
        <v>52</v>
      </c>
    </row>
    <row r="12" spans="1:23">
      <c r="A12" s="3" t="e">
        <f>VLOOKUP(D12,Fields!$A$2:$B$19,2,FALSE)</f>
        <v>#N/A</v>
      </c>
      <c r="B12" s="230">
        <f>B1</f>
        <v>0</v>
      </c>
      <c r="C12" s="232" t="s">
        <v>53</v>
      </c>
      <c r="D12" s="237" t="s">
        <v>54</v>
      </c>
      <c r="E12" s="3" t="s">
        <v>16</v>
      </c>
      <c r="F12" s="28"/>
      <c r="G12" s="28"/>
      <c r="H12" s="29"/>
      <c r="I12" s="29"/>
      <c r="J12" s="29"/>
      <c r="K12" s="29"/>
      <c r="L12" s="29"/>
      <c r="M12" s="30">
        <f>IF(F12&gt;0,ROUND($G12/$F12*H12,0),0)</f>
        <v>0</v>
      </c>
      <c r="N12" s="30">
        <f>IF(F12&gt;0,ROUND($G12/$F12*I12*$S$2^(N$1-1),0),0)</f>
        <v>0</v>
      </c>
      <c r="O12" s="30">
        <f>IF(F12&gt;0,ROUND($G12/$F12*J12*$S$2^(O$1-1),0),0)</f>
        <v>0</v>
      </c>
      <c r="P12" s="30">
        <f>IF(F12&gt;0,ROUND($G12/$F12*K12*$S$2^(P$1-1),0),0)</f>
        <v>0</v>
      </c>
      <c r="Q12" s="30">
        <f>IF(F12&gt;0,ROUND($G12/$F12*L12*$S$2^(Q$1-1),0),0)</f>
        <v>0</v>
      </c>
      <c r="R12" s="30">
        <f>SUM(M12:Q12)</f>
        <v>0</v>
      </c>
    </row>
    <row r="13" spans="1:23">
      <c r="A13" s="3">
        <v>6150</v>
      </c>
      <c r="B13" s="231"/>
      <c r="C13" s="233"/>
      <c r="D13" s="238"/>
      <c r="E13" s="3" t="s">
        <v>22</v>
      </c>
      <c r="F13" s="30">
        <f>F12</f>
        <v>0</v>
      </c>
      <c r="G13" s="30">
        <f>G12</f>
        <v>0</v>
      </c>
      <c r="H13" s="29"/>
      <c r="I13" s="29"/>
      <c r="J13" s="29"/>
      <c r="K13" s="29"/>
      <c r="L13" s="29"/>
      <c r="M13" s="30">
        <f>IF($F13&gt;0,ROUND($G13/$F13*H13,0),0)</f>
        <v>0</v>
      </c>
      <c r="N13" s="30">
        <f>IF(F13&gt;0,ROUND($G13/$F13*I13*$S$2^(N$1-1),0),0)</f>
        <v>0</v>
      </c>
      <c r="O13" s="30">
        <f>IF(F13&gt;0,ROUND($G13/$F13*J13*$S$2^(O$1-1),0),0)</f>
        <v>0</v>
      </c>
      <c r="P13" s="30">
        <f>IF(F13&gt;0,ROUND($G13/$F13*K13*$S$2^(P$1-1),0),0)</f>
        <v>0</v>
      </c>
      <c r="Q13" s="30">
        <f>IF(F13&gt;0,ROUND($G13/$F13*L13*$S$2^(Q$1-1),0),0)</f>
        <v>0</v>
      </c>
      <c r="R13" s="30">
        <f t="shared" ref="R13:R29" si="0">SUM(M13:Q13)</f>
        <v>0</v>
      </c>
    </row>
    <row r="14" spans="1:23">
      <c r="A14" s="3" t="e">
        <f>VLOOKUP(D14,Fields!$A$2:$B$19,2,FALSE)</f>
        <v>#N/A</v>
      </c>
      <c r="B14" s="232"/>
      <c r="C14" s="232" t="s">
        <v>55</v>
      </c>
      <c r="D14" s="237" t="s">
        <v>54</v>
      </c>
      <c r="E14" s="3" t="s">
        <v>16</v>
      </c>
      <c r="F14" s="28"/>
      <c r="G14" s="28"/>
      <c r="H14" s="29"/>
      <c r="I14" s="29"/>
      <c r="J14" s="29"/>
      <c r="K14" s="29"/>
      <c r="L14" s="29"/>
      <c r="M14" s="30">
        <f t="shared" ref="M14:M29" si="1">IF($F14&gt;0,ROUND($G14/$F14*H14,0),0)</f>
        <v>0</v>
      </c>
      <c r="N14" s="30">
        <f t="shared" ref="N14:N29" si="2">IF(F14&gt;0,ROUND($G14/$F14*I14*$S$2^(N$1-1),0),0)</f>
        <v>0</v>
      </c>
      <c r="O14" s="30">
        <f t="shared" ref="O14:O29" si="3">IF(F14&gt;0,ROUND($G14/$F14*J14*$S$2^(O$1-1),0),0)</f>
        <v>0</v>
      </c>
      <c r="P14" s="30">
        <f t="shared" ref="P14:P29" si="4">IF(F14&gt;0,ROUND($G14/$F14*K14*$S$2^(P$1-1),0),0)</f>
        <v>0</v>
      </c>
      <c r="Q14" s="30">
        <f t="shared" ref="Q14:Q27" si="5">IF(F14&gt;0,ROUND($G14/$F14*L14*$S$2^(Q$1-1),0),0)</f>
        <v>0</v>
      </c>
      <c r="R14" s="30">
        <f t="shared" si="0"/>
        <v>0</v>
      </c>
    </row>
    <row r="15" spans="1:23">
      <c r="A15" s="3">
        <v>6150</v>
      </c>
      <c r="B15" s="233"/>
      <c r="C15" s="233"/>
      <c r="D15" s="238"/>
      <c r="E15" s="3" t="s">
        <v>22</v>
      </c>
      <c r="F15" s="13">
        <f>F14</f>
        <v>0</v>
      </c>
      <c r="G15" s="13">
        <f>G14</f>
        <v>0</v>
      </c>
      <c r="H15" s="29"/>
      <c r="I15" s="29"/>
      <c r="J15" s="29"/>
      <c r="K15" s="29"/>
      <c r="L15" s="29"/>
      <c r="M15" s="30">
        <f t="shared" si="1"/>
        <v>0</v>
      </c>
      <c r="N15" s="30">
        <f t="shared" si="2"/>
        <v>0</v>
      </c>
      <c r="O15" s="30">
        <f t="shared" si="3"/>
        <v>0</v>
      </c>
      <c r="P15" s="30">
        <f t="shared" si="4"/>
        <v>0</v>
      </c>
      <c r="Q15" s="30">
        <f t="shared" si="5"/>
        <v>0</v>
      </c>
      <c r="R15" s="30">
        <f t="shared" si="0"/>
        <v>0</v>
      </c>
    </row>
    <row r="16" spans="1:23">
      <c r="A16" s="3" t="e">
        <f>VLOOKUP(D16,Fields!$A$2:$B$19,2,FALSE)</f>
        <v>#N/A</v>
      </c>
      <c r="B16" s="239"/>
      <c r="C16" s="239" t="s">
        <v>55</v>
      </c>
      <c r="D16" s="226" t="s">
        <v>54</v>
      </c>
      <c r="E16" s="3" t="s">
        <v>16</v>
      </c>
      <c r="F16" s="28"/>
      <c r="G16" s="28"/>
      <c r="H16" s="29"/>
      <c r="I16" s="29"/>
      <c r="J16" s="29"/>
      <c r="K16" s="29"/>
      <c r="L16" s="29"/>
      <c r="M16" s="30">
        <f t="shared" si="1"/>
        <v>0</v>
      </c>
      <c r="N16" s="30">
        <f t="shared" si="2"/>
        <v>0</v>
      </c>
      <c r="O16" s="30">
        <f t="shared" si="3"/>
        <v>0</v>
      </c>
      <c r="P16" s="30">
        <f t="shared" si="4"/>
        <v>0</v>
      </c>
      <c r="Q16" s="30">
        <f t="shared" si="5"/>
        <v>0</v>
      </c>
      <c r="R16" s="30">
        <f t="shared" si="0"/>
        <v>0</v>
      </c>
    </row>
    <row r="17" spans="1:19">
      <c r="A17" s="3">
        <v>6150</v>
      </c>
      <c r="B17" s="239"/>
      <c r="C17" s="239"/>
      <c r="D17" s="226"/>
      <c r="E17" s="3" t="s">
        <v>22</v>
      </c>
      <c r="F17" s="13">
        <f>F16</f>
        <v>0</v>
      </c>
      <c r="G17" s="13">
        <f>G16</f>
        <v>0</v>
      </c>
      <c r="H17" s="29"/>
      <c r="I17" s="29"/>
      <c r="J17" s="29"/>
      <c r="K17" s="29"/>
      <c r="L17" s="29"/>
      <c r="M17" s="30">
        <f t="shared" si="1"/>
        <v>0</v>
      </c>
      <c r="N17" s="30">
        <f t="shared" si="2"/>
        <v>0</v>
      </c>
      <c r="O17" s="30">
        <f t="shared" si="3"/>
        <v>0</v>
      </c>
      <c r="P17" s="30">
        <f t="shared" si="4"/>
        <v>0</v>
      </c>
      <c r="Q17" s="30">
        <f t="shared" si="5"/>
        <v>0</v>
      </c>
      <c r="R17" s="30">
        <f t="shared" si="0"/>
        <v>0</v>
      </c>
    </row>
    <row r="18" spans="1:19">
      <c r="A18" s="3" t="e">
        <f>VLOOKUP(D18,Fields!$A$2:$B$19,2,FALSE)</f>
        <v>#N/A</v>
      </c>
      <c r="B18" s="239"/>
      <c r="C18" s="239" t="s">
        <v>55</v>
      </c>
      <c r="D18" s="226" t="s">
        <v>54</v>
      </c>
      <c r="E18" s="3" t="s">
        <v>16</v>
      </c>
      <c r="F18" s="28"/>
      <c r="G18" s="28"/>
      <c r="H18" s="29"/>
      <c r="I18" s="29"/>
      <c r="J18" s="29"/>
      <c r="K18" s="29"/>
      <c r="L18" s="29"/>
      <c r="M18" s="30">
        <f t="shared" si="1"/>
        <v>0</v>
      </c>
      <c r="N18" s="30">
        <f t="shared" si="2"/>
        <v>0</v>
      </c>
      <c r="O18" s="30">
        <f t="shared" si="3"/>
        <v>0</v>
      </c>
      <c r="P18" s="30">
        <f t="shared" si="4"/>
        <v>0</v>
      </c>
      <c r="Q18" s="30">
        <f t="shared" si="5"/>
        <v>0</v>
      </c>
      <c r="R18" s="30">
        <f t="shared" si="0"/>
        <v>0</v>
      </c>
    </row>
    <row r="19" spans="1:19">
      <c r="A19" s="3">
        <v>6150</v>
      </c>
      <c r="B19" s="239"/>
      <c r="C19" s="239"/>
      <c r="D19" s="226"/>
      <c r="E19" s="3" t="s">
        <v>22</v>
      </c>
      <c r="F19" s="13">
        <f>F18</f>
        <v>0</v>
      </c>
      <c r="G19" s="13">
        <f>G18</f>
        <v>0</v>
      </c>
      <c r="H19" s="29"/>
      <c r="I19" s="29"/>
      <c r="J19" s="29"/>
      <c r="K19" s="29"/>
      <c r="L19" s="29"/>
      <c r="M19" s="30">
        <f t="shared" si="1"/>
        <v>0</v>
      </c>
      <c r="N19" s="30">
        <f t="shared" si="2"/>
        <v>0</v>
      </c>
      <c r="O19" s="30">
        <f t="shared" si="3"/>
        <v>0</v>
      </c>
      <c r="P19" s="30">
        <f t="shared" si="4"/>
        <v>0</v>
      </c>
      <c r="Q19" s="30">
        <f t="shared" si="5"/>
        <v>0</v>
      </c>
      <c r="R19" s="30">
        <f t="shared" si="0"/>
        <v>0</v>
      </c>
    </row>
    <row r="20" spans="1:19">
      <c r="A20" s="3" t="e">
        <f>VLOOKUP(D20,Fields!$A$2:$B$19,2,FALSE)</f>
        <v>#N/A</v>
      </c>
      <c r="B20" s="239"/>
      <c r="C20" s="239" t="s">
        <v>55</v>
      </c>
      <c r="D20" s="226" t="s">
        <v>54</v>
      </c>
      <c r="E20" s="3" t="s">
        <v>16</v>
      </c>
      <c r="F20" s="28"/>
      <c r="G20" s="28"/>
      <c r="H20" s="29"/>
      <c r="I20" s="29"/>
      <c r="J20" s="29"/>
      <c r="K20" s="29"/>
      <c r="L20" s="29"/>
      <c r="M20" s="30">
        <f t="shared" si="1"/>
        <v>0</v>
      </c>
      <c r="N20" s="30">
        <f t="shared" si="2"/>
        <v>0</v>
      </c>
      <c r="O20" s="30">
        <f t="shared" si="3"/>
        <v>0</v>
      </c>
      <c r="P20" s="30">
        <f>IF(F20&gt;0,ROUND($G20/$F20*K20*$S$2^(P$1-1),0),0)</f>
        <v>0</v>
      </c>
      <c r="Q20" s="30">
        <f t="shared" si="5"/>
        <v>0</v>
      </c>
      <c r="R20" s="30">
        <f t="shared" si="0"/>
        <v>0</v>
      </c>
    </row>
    <row r="21" spans="1:19">
      <c r="A21" s="3">
        <v>6150</v>
      </c>
      <c r="B21" s="239"/>
      <c r="C21" s="239"/>
      <c r="D21" s="226"/>
      <c r="E21" s="3" t="s">
        <v>22</v>
      </c>
      <c r="F21" s="13">
        <f>F20</f>
        <v>0</v>
      </c>
      <c r="G21" s="13">
        <f>G20</f>
        <v>0</v>
      </c>
      <c r="H21" s="29"/>
      <c r="I21" s="29"/>
      <c r="J21" s="29"/>
      <c r="K21" s="29"/>
      <c r="L21" s="29"/>
      <c r="M21" s="30">
        <f t="shared" si="1"/>
        <v>0</v>
      </c>
      <c r="N21" s="30">
        <f t="shared" si="2"/>
        <v>0</v>
      </c>
      <c r="O21" s="30">
        <f t="shared" si="3"/>
        <v>0</v>
      </c>
      <c r="P21" s="30">
        <f t="shared" si="4"/>
        <v>0</v>
      </c>
      <c r="Q21" s="30">
        <f t="shared" si="5"/>
        <v>0</v>
      </c>
      <c r="R21" s="30">
        <f t="shared" si="0"/>
        <v>0</v>
      </c>
    </row>
    <row r="22" spans="1:19">
      <c r="A22" s="3" t="e">
        <f>VLOOKUP(D22,Fields!$A$2:$B$19,2,FALSE)</f>
        <v>#N/A</v>
      </c>
      <c r="B22" s="239"/>
      <c r="C22" s="239" t="s">
        <v>56</v>
      </c>
      <c r="D22" s="226" t="s">
        <v>54</v>
      </c>
      <c r="E22" s="3" t="s">
        <v>16</v>
      </c>
      <c r="F22" s="28"/>
      <c r="G22" s="28"/>
      <c r="H22" s="29"/>
      <c r="I22" s="29"/>
      <c r="J22" s="29"/>
      <c r="K22" s="29"/>
      <c r="L22" s="29"/>
      <c r="M22" s="30">
        <f t="shared" si="1"/>
        <v>0</v>
      </c>
      <c r="N22" s="30">
        <f t="shared" si="2"/>
        <v>0</v>
      </c>
      <c r="O22" s="30">
        <f t="shared" si="3"/>
        <v>0</v>
      </c>
      <c r="P22" s="30">
        <f>IF(F22&gt;0,ROUND($G22/$F22*K22*$S$2^(P$1-1),0),0)</f>
        <v>0</v>
      </c>
      <c r="Q22" s="30">
        <f t="shared" si="5"/>
        <v>0</v>
      </c>
      <c r="R22" s="30">
        <f t="shared" si="0"/>
        <v>0</v>
      </c>
    </row>
    <row r="23" spans="1:19">
      <c r="A23" s="3">
        <v>6150</v>
      </c>
      <c r="B23" s="239"/>
      <c r="C23" s="239"/>
      <c r="D23" s="226"/>
      <c r="E23" s="3" t="s">
        <v>22</v>
      </c>
      <c r="F23" s="13">
        <f>F22</f>
        <v>0</v>
      </c>
      <c r="G23" s="13">
        <f>G22</f>
        <v>0</v>
      </c>
      <c r="H23" s="29"/>
      <c r="I23" s="29"/>
      <c r="J23" s="29"/>
      <c r="K23" s="29"/>
      <c r="L23" s="29"/>
      <c r="M23" s="30">
        <f t="shared" si="1"/>
        <v>0</v>
      </c>
      <c r="N23" s="30">
        <f t="shared" si="2"/>
        <v>0</v>
      </c>
      <c r="O23" s="30">
        <f t="shared" si="3"/>
        <v>0</v>
      </c>
      <c r="P23" s="30">
        <f>IF(F23&gt;0,ROUND($G23/$F23*K23*$S$2^(P$1-1),0),0)</f>
        <v>0</v>
      </c>
      <c r="Q23" s="30">
        <f t="shared" si="5"/>
        <v>0</v>
      </c>
      <c r="R23" s="30">
        <f t="shared" si="0"/>
        <v>0</v>
      </c>
    </row>
    <row r="24" spans="1:19">
      <c r="A24" s="3" t="e">
        <f>VLOOKUP(D24,Fields!$A$2:$B$19,2,FALSE)</f>
        <v>#N/A</v>
      </c>
      <c r="B24" s="239"/>
      <c r="C24" s="239" t="s">
        <v>56</v>
      </c>
      <c r="D24" s="226" t="s">
        <v>54</v>
      </c>
      <c r="E24" s="3" t="s">
        <v>16</v>
      </c>
      <c r="F24" s="28"/>
      <c r="G24" s="28"/>
      <c r="H24" s="29"/>
      <c r="I24" s="29"/>
      <c r="J24" s="29"/>
      <c r="K24" s="29"/>
      <c r="L24" s="29"/>
      <c r="M24" s="30">
        <f t="shared" si="1"/>
        <v>0</v>
      </c>
      <c r="N24" s="30">
        <f t="shared" si="2"/>
        <v>0</v>
      </c>
      <c r="O24" s="30">
        <f t="shared" si="3"/>
        <v>0</v>
      </c>
      <c r="P24" s="30">
        <f>IF(F24&gt;0,ROUND($G24/$F24*K24*$S$2^(P$1-1),0),0)</f>
        <v>0</v>
      </c>
      <c r="Q24" s="30">
        <f t="shared" si="5"/>
        <v>0</v>
      </c>
      <c r="R24" s="30">
        <f t="shared" si="0"/>
        <v>0</v>
      </c>
    </row>
    <row r="25" spans="1:19">
      <c r="A25" s="3">
        <v>6150</v>
      </c>
      <c r="B25" s="239"/>
      <c r="C25" s="239"/>
      <c r="D25" s="226"/>
      <c r="E25" s="3" t="s">
        <v>22</v>
      </c>
      <c r="F25" s="13">
        <f>F24</f>
        <v>0</v>
      </c>
      <c r="G25" s="13">
        <f>G24</f>
        <v>0</v>
      </c>
      <c r="H25" s="29"/>
      <c r="I25" s="29"/>
      <c r="J25" s="29"/>
      <c r="K25" s="29"/>
      <c r="L25" s="29"/>
      <c r="M25" s="30">
        <f t="shared" si="1"/>
        <v>0</v>
      </c>
      <c r="N25" s="30">
        <f t="shared" si="2"/>
        <v>0</v>
      </c>
      <c r="O25" s="30">
        <f t="shared" si="3"/>
        <v>0</v>
      </c>
      <c r="P25" s="30">
        <f>IF(F25&gt;0,ROUND($G25/$F25*K25*$S$2^(P$1-1),0),0)</f>
        <v>0</v>
      </c>
      <c r="Q25" s="30">
        <f t="shared" si="5"/>
        <v>0</v>
      </c>
      <c r="R25" s="30">
        <f t="shared" si="0"/>
        <v>0</v>
      </c>
    </row>
    <row r="26" spans="1:19">
      <c r="A26" s="3" t="e">
        <f>VLOOKUP(D26,Fields!$A$2:$B$19,2,FALSE)</f>
        <v>#N/A</v>
      </c>
      <c r="B26" s="239"/>
      <c r="C26" s="239" t="s">
        <v>56</v>
      </c>
      <c r="D26" s="226" t="s">
        <v>54</v>
      </c>
      <c r="E26" s="3" t="s">
        <v>16</v>
      </c>
      <c r="F26" s="28"/>
      <c r="G26" s="28"/>
      <c r="H26" s="29"/>
      <c r="I26" s="29"/>
      <c r="J26" s="29"/>
      <c r="K26" s="29"/>
      <c r="L26" s="29"/>
      <c r="M26" s="30">
        <f t="shared" si="1"/>
        <v>0</v>
      </c>
      <c r="N26" s="30">
        <f t="shared" si="2"/>
        <v>0</v>
      </c>
      <c r="O26" s="30">
        <f t="shared" si="3"/>
        <v>0</v>
      </c>
      <c r="P26" s="30">
        <f>IF(F26&gt;0,ROUND($G26/$F26*K26*$S$2^(P$1-1),0),0)</f>
        <v>0</v>
      </c>
      <c r="Q26" s="30">
        <f t="shared" si="5"/>
        <v>0</v>
      </c>
      <c r="R26" s="30">
        <f t="shared" si="0"/>
        <v>0</v>
      </c>
    </row>
    <row r="27" spans="1:19">
      <c r="A27" s="3">
        <v>6150</v>
      </c>
      <c r="B27" s="239"/>
      <c r="C27" s="239"/>
      <c r="D27" s="226"/>
      <c r="E27" s="3" t="s">
        <v>22</v>
      </c>
      <c r="F27" s="13">
        <f>F26</f>
        <v>0</v>
      </c>
      <c r="G27" s="13">
        <f>G26</f>
        <v>0</v>
      </c>
      <c r="H27" s="29"/>
      <c r="I27" s="29"/>
      <c r="J27" s="29"/>
      <c r="K27" s="29"/>
      <c r="L27" s="29"/>
      <c r="M27" s="30">
        <f t="shared" si="1"/>
        <v>0</v>
      </c>
      <c r="N27" s="30">
        <f t="shared" si="2"/>
        <v>0</v>
      </c>
      <c r="O27" s="30">
        <f t="shared" si="3"/>
        <v>0</v>
      </c>
      <c r="P27" s="30">
        <f t="shared" si="4"/>
        <v>0</v>
      </c>
      <c r="Q27" s="30">
        <f t="shared" si="5"/>
        <v>0</v>
      </c>
      <c r="R27" s="30">
        <f t="shared" si="0"/>
        <v>0</v>
      </c>
    </row>
    <row r="28" spans="1:19">
      <c r="A28" s="3" t="e">
        <f>VLOOKUP(D28,Fields!$A$2:$B$19,2,FALSE)</f>
        <v>#N/A</v>
      </c>
      <c r="B28" s="239"/>
      <c r="C28" s="239" t="s">
        <v>56</v>
      </c>
      <c r="D28" s="226" t="s">
        <v>54</v>
      </c>
      <c r="E28" s="3" t="s">
        <v>16</v>
      </c>
      <c r="F28" s="28"/>
      <c r="G28" s="28"/>
      <c r="H28" s="29"/>
      <c r="I28" s="29"/>
      <c r="J28" s="29"/>
      <c r="K28" s="29"/>
      <c r="L28" s="29"/>
      <c r="M28" s="30">
        <f t="shared" si="1"/>
        <v>0</v>
      </c>
      <c r="N28" s="30">
        <f t="shared" si="2"/>
        <v>0</v>
      </c>
      <c r="O28" s="30">
        <f t="shared" si="3"/>
        <v>0</v>
      </c>
      <c r="P28" s="30">
        <f t="shared" si="4"/>
        <v>0</v>
      </c>
      <c r="Q28" s="30">
        <f>IF(F28&gt;0,ROUND($G28/$F28*L28*$S$2^(Q$1-1),0),0)</f>
        <v>0</v>
      </c>
      <c r="R28" s="30">
        <f t="shared" si="0"/>
        <v>0</v>
      </c>
    </row>
    <row r="29" spans="1:19">
      <c r="A29" s="3">
        <v>6150</v>
      </c>
      <c r="B29" s="239"/>
      <c r="C29" s="239"/>
      <c r="D29" s="226"/>
      <c r="E29" s="3" t="s">
        <v>22</v>
      </c>
      <c r="F29" s="13">
        <f>F28</f>
        <v>0</v>
      </c>
      <c r="G29" s="13">
        <f>G28</f>
        <v>0</v>
      </c>
      <c r="H29" s="29"/>
      <c r="I29" s="29"/>
      <c r="J29" s="29"/>
      <c r="K29" s="29"/>
      <c r="L29" s="29"/>
      <c r="M29" s="30">
        <f t="shared" si="1"/>
        <v>0</v>
      </c>
      <c r="N29" s="30">
        <f t="shared" si="2"/>
        <v>0</v>
      </c>
      <c r="O29" s="30">
        <f t="shared" si="3"/>
        <v>0</v>
      </c>
      <c r="P29" s="30">
        <f t="shared" si="4"/>
        <v>0</v>
      </c>
      <c r="Q29" s="30">
        <f>IF(F29&gt;0,ROUND($G29/$F29*L29*$S$2^(Q$1-1),0),0)</f>
        <v>0</v>
      </c>
      <c r="R29" s="30">
        <f t="shared" si="0"/>
        <v>0</v>
      </c>
    </row>
    <row r="30" spans="1:19" s="4" customFormat="1">
      <c r="B30" s="31" t="s">
        <v>57</v>
      </c>
      <c r="C30" s="31"/>
      <c r="D30" s="31"/>
      <c r="E30" s="31"/>
      <c r="F30" s="32"/>
      <c r="G30" s="32"/>
      <c r="H30" s="31"/>
      <c r="I30" s="31"/>
      <c r="J30" s="31"/>
      <c r="K30" s="31"/>
      <c r="L30" s="31"/>
      <c r="M30" s="32">
        <f>SUM(M12:M29)</f>
        <v>0</v>
      </c>
      <c r="N30" s="32">
        <f t="shared" ref="N30:R30" si="6">SUM(N12:N29)</f>
        <v>0</v>
      </c>
      <c r="O30" s="32">
        <f t="shared" si="6"/>
        <v>0</v>
      </c>
      <c r="P30" s="32">
        <f t="shared" si="6"/>
        <v>0</v>
      </c>
      <c r="Q30" s="32">
        <f t="shared" si="6"/>
        <v>0</v>
      </c>
      <c r="R30" s="32">
        <f t="shared" si="6"/>
        <v>0</v>
      </c>
      <c r="S30" s="33">
        <f>SUM(M30:Q30)</f>
        <v>0</v>
      </c>
    </row>
    <row r="31" spans="1:19">
      <c r="B31" s="4"/>
      <c r="F31" s="30"/>
      <c r="G31" s="30"/>
    </row>
    <row r="32" spans="1:19">
      <c r="B32" s="34" t="s">
        <v>58</v>
      </c>
      <c r="C32" s="23"/>
      <c r="D32" s="23"/>
      <c r="E32" s="23"/>
      <c r="F32" s="24"/>
      <c r="G32" s="24"/>
      <c r="H32" s="23"/>
      <c r="I32" s="23"/>
      <c r="J32" s="23"/>
      <c r="K32" s="23"/>
      <c r="L32" s="23"/>
      <c r="M32" s="34"/>
      <c r="N32" s="34"/>
      <c r="O32" s="34"/>
      <c r="P32" s="34"/>
      <c r="Q32" s="34"/>
      <c r="R32" s="34"/>
    </row>
    <row r="33" spans="1:19">
      <c r="B33" s="4" t="s">
        <v>35</v>
      </c>
      <c r="C33" s="4" t="s">
        <v>36</v>
      </c>
      <c r="D33" s="4" t="s">
        <v>59</v>
      </c>
      <c r="E33" s="4" t="s">
        <v>38</v>
      </c>
      <c r="F33" s="35" t="s">
        <v>60</v>
      </c>
      <c r="G33" s="35" t="s">
        <v>61</v>
      </c>
      <c r="H33" s="4" t="s">
        <v>62</v>
      </c>
      <c r="I33" s="4" t="s">
        <v>63</v>
      </c>
      <c r="J33" s="4" t="s">
        <v>64</v>
      </c>
      <c r="K33" s="4" t="s">
        <v>65</v>
      </c>
      <c r="L33" s="4" t="s">
        <v>66</v>
      </c>
      <c r="M33" s="4" t="str">
        <f>M44</f>
        <v>BP 1</v>
      </c>
      <c r="N33" s="4" t="str">
        <f t="shared" ref="N33:R33" si="7">N44</f>
        <v>BP 2</v>
      </c>
      <c r="O33" s="4" t="str">
        <f t="shared" si="7"/>
        <v>BP 3</v>
      </c>
      <c r="P33" s="4" t="str">
        <f t="shared" si="7"/>
        <v>BP 4</v>
      </c>
      <c r="Q33" s="4" t="str">
        <f t="shared" si="7"/>
        <v>BP 5</v>
      </c>
      <c r="R33" s="4" t="str">
        <f t="shared" si="7"/>
        <v>Total</v>
      </c>
    </row>
    <row r="34" spans="1:19">
      <c r="A34" s="3" t="e">
        <f>VLOOKUP(D34,Fields!$A$2:$B$19,2,FALSE)</f>
        <v>#N/A</v>
      </c>
      <c r="B34" s="11"/>
      <c r="C34" s="11" t="s">
        <v>67</v>
      </c>
      <c r="D34" s="11"/>
      <c r="E34" s="11" t="s">
        <v>16</v>
      </c>
      <c r="F34" s="28"/>
      <c r="G34" s="28"/>
      <c r="H34" s="29"/>
      <c r="I34" s="29"/>
      <c r="J34" s="29"/>
      <c r="K34" s="29"/>
      <c r="L34" s="29"/>
      <c r="M34" s="30">
        <f>IF(F34&gt;0,ROUND($G34/$F34*H34,0),0)</f>
        <v>0</v>
      </c>
      <c r="N34" s="30">
        <f>IF(F34&gt;0,ROUND($G34/$F34*I34*$S$2^(N$1-1),0),0)</f>
        <v>0</v>
      </c>
      <c r="O34" s="30">
        <f>IF(F34&gt;0,ROUND($G34/$F34*J34*$S$2^(O$1-1),0),0)</f>
        <v>0</v>
      </c>
      <c r="P34" s="30">
        <f>IF(F34&gt;0,ROUND($G34/$F34*K34*$S$2^(P$1-1),0),0)</f>
        <v>0</v>
      </c>
      <c r="Q34" s="30">
        <f>IF(F34&gt;0,ROUND($G34/$F34*L34*$S$2^(Q$1-1),0),0)</f>
        <v>0</v>
      </c>
      <c r="R34" s="59">
        <f>SUM(M34:Q34)</f>
        <v>0</v>
      </c>
    </row>
    <row r="35" spans="1:19">
      <c r="A35" s="3" t="e">
        <f>VLOOKUP(D35,Fields!$A$2:$B$19,2,FALSE)</f>
        <v>#N/A</v>
      </c>
      <c r="B35" s="11"/>
      <c r="C35" s="11" t="s">
        <v>68</v>
      </c>
      <c r="D35" s="11"/>
      <c r="E35" s="11" t="s">
        <v>29</v>
      </c>
      <c r="F35" s="28"/>
      <c r="G35" s="28"/>
      <c r="H35" s="29"/>
      <c r="I35" s="29"/>
      <c r="J35" s="29"/>
      <c r="K35" s="29"/>
      <c r="L35" s="29"/>
      <c r="M35" s="30">
        <f t="shared" ref="M35:M39" si="8">IF(F35&gt;0,ROUND($G35/$F35*H35,0),0)</f>
        <v>0</v>
      </c>
      <c r="N35" s="30">
        <f t="shared" ref="N35:N38" si="9">IF(F35&gt;0,ROUND($G35/$F35*I35*$S$2^(N$1-1),0),0)</f>
        <v>0</v>
      </c>
      <c r="O35" s="30">
        <f t="shared" ref="O35:O38" si="10">IF(F35&gt;0,ROUND($G35/$F35*J35*$S$2^(O$1-1),0),0)</f>
        <v>0</v>
      </c>
      <c r="P35" s="30">
        <f t="shared" ref="P35:P38" si="11">IF(F35&gt;0,ROUND($G35/$F35*K35*$S$2^(P$1-1),0),0)</f>
        <v>0</v>
      </c>
      <c r="Q35" s="30">
        <f t="shared" ref="Q35:Q38" si="12">IF(F35&gt;0,ROUND($G35/$F35*L35*$S$2^(Q$1-1),0),0)</f>
        <v>0</v>
      </c>
      <c r="R35" s="59">
        <f t="shared" ref="R35:R39" si="13">SUM(M35:Q35)</f>
        <v>0</v>
      </c>
    </row>
    <row r="36" spans="1:19">
      <c r="A36" s="3" t="e">
        <f>VLOOKUP(D36,Fields!$A$2:$B$19,2,FALSE)</f>
        <v>#N/A</v>
      </c>
      <c r="B36" s="11"/>
      <c r="C36" s="11" t="s">
        <v>69</v>
      </c>
      <c r="D36" s="11"/>
      <c r="E36" s="11" t="s">
        <v>29</v>
      </c>
      <c r="F36" s="28"/>
      <c r="G36" s="28"/>
      <c r="H36" s="29"/>
      <c r="I36" s="29"/>
      <c r="J36" s="29"/>
      <c r="K36" s="29"/>
      <c r="L36" s="29"/>
      <c r="M36" s="30">
        <f t="shared" si="8"/>
        <v>0</v>
      </c>
      <c r="N36" s="30">
        <f t="shared" si="9"/>
        <v>0</v>
      </c>
      <c r="O36" s="30">
        <f>IF(F36&gt;0,ROUND($G36/$F36*J36*$S$2^(O$1-1),0),0)</f>
        <v>0</v>
      </c>
      <c r="P36" s="30">
        <f t="shared" si="11"/>
        <v>0</v>
      </c>
      <c r="Q36" s="30">
        <f t="shared" si="12"/>
        <v>0</v>
      </c>
      <c r="R36" s="59">
        <f t="shared" si="13"/>
        <v>0</v>
      </c>
    </row>
    <row r="37" spans="1:19">
      <c r="A37" s="3" t="e">
        <f>VLOOKUP(D37,Fields!$A$2:$B$19,2,FALSE)</f>
        <v>#N/A</v>
      </c>
      <c r="B37" s="11"/>
      <c r="C37" s="11" t="s">
        <v>69</v>
      </c>
      <c r="D37" s="11"/>
      <c r="E37" s="11" t="s">
        <v>29</v>
      </c>
      <c r="F37" s="28"/>
      <c r="G37" s="28"/>
      <c r="H37" s="29"/>
      <c r="I37" s="29"/>
      <c r="J37" s="29"/>
      <c r="K37" s="29"/>
      <c r="L37" s="29"/>
      <c r="M37" s="30">
        <f t="shared" si="8"/>
        <v>0</v>
      </c>
      <c r="N37" s="30">
        <f t="shared" si="9"/>
        <v>0</v>
      </c>
      <c r="O37" s="30">
        <f t="shared" si="10"/>
        <v>0</v>
      </c>
      <c r="P37" s="30">
        <f t="shared" si="11"/>
        <v>0</v>
      </c>
      <c r="Q37" s="30">
        <f t="shared" si="12"/>
        <v>0</v>
      </c>
      <c r="R37" s="59">
        <f t="shared" si="13"/>
        <v>0</v>
      </c>
    </row>
    <row r="38" spans="1:19">
      <c r="A38" s="3" t="e">
        <f>VLOOKUP(D38,Fields!$A$2:$B$19,2,FALSE)</f>
        <v>#N/A</v>
      </c>
      <c r="B38" s="11"/>
      <c r="C38" s="11" t="s">
        <v>70</v>
      </c>
      <c r="D38" s="11"/>
      <c r="E38" s="11" t="s">
        <v>29</v>
      </c>
      <c r="F38" s="28"/>
      <c r="G38" s="28"/>
      <c r="H38" s="29"/>
      <c r="I38" s="29"/>
      <c r="J38" s="29"/>
      <c r="K38" s="29"/>
      <c r="L38" s="29"/>
      <c r="M38" s="30">
        <f t="shared" si="8"/>
        <v>0</v>
      </c>
      <c r="N38" s="30">
        <f t="shared" si="9"/>
        <v>0</v>
      </c>
      <c r="O38" s="30">
        <f t="shared" si="10"/>
        <v>0</v>
      </c>
      <c r="P38" s="30">
        <f t="shared" si="11"/>
        <v>0</v>
      </c>
      <c r="Q38" s="30">
        <f t="shared" si="12"/>
        <v>0</v>
      </c>
      <c r="R38" s="59">
        <f t="shared" si="13"/>
        <v>0</v>
      </c>
    </row>
    <row r="39" spans="1:19">
      <c r="A39" s="3" t="e">
        <f>VLOOKUP(D39,Fields!$A$2:$B$19,2,FALSE)</f>
        <v>#N/A</v>
      </c>
      <c r="B39" s="11"/>
      <c r="C39" s="11" t="s">
        <v>70</v>
      </c>
      <c r="D39" s="11"/>
      <c r="E39" s="11" t="s">
        <v>29</v>
      </c>
      <c r="F39" s="28"/>
      <c r="G39" s="28"/>
      <c r="H39" s="29"/>
      <c r="I39" s="29"/>
      <c r="J39" s="29"/>
      <c r="K39" s="29"/>
      <c r="L39" s="29"/>
      <c r="M39" s="30">
        <f t="shared" si="8"/>
        <v>0</v>
      </c>
      <c r="N39" s="30">
        <f>IF(F39&gt;0,ROUND($G39/$F39*I39*$S$2^(N$1-1),0),0)</f>
        <v>0</v>
      </c>
      <c r="O39" s="30">
        <f>IF(F39&gt;0,ROUND($G39/$F39*J39*$S$2^(O$1-1),0),0)</f>
        <v>0</v>
      </c>
      <c r="P39" s="30">
        <f>IF(F39&gt;0,ROUND($G39/$F39*K39*$S$2^(P$1-1),0),0)</f>
        <v>0</v>
      </c>
      <c r="Q39" s="30">
        <f>IF(F39&gt;0,ROUND($G39/$F39*L39*$S$2^(Q$1-1),0),0)</f>
        <v>0</v>
      </c>
      <c r="R39" s="59">
        <f t="shared" si="13"/>
        <v>0</v>
      </c>
    </row>
    <row r="40" spans="1:19" s="4" customFormat="1">
      <c r="B40" s="31" t="s">
        <v>71</v>
      </c>
      <c r="C40" s="31"/>
      <c r="D40" s="31"/>
      <c r="E40" s="31"/>
      <c r="F40" s="32"/>
      <c r="G40" s="32"/>
      <c r="H40" s="31"/>
      <c r="I40" s="31"/>
      <c r="J40" s="31"/>
      <c r="K40" s="31"/>
      <c r="L40" s="31"/>
      <c r="M40" s="58">
        <f>SUM(M34:M39)</f>
        <v>0</v>
      </c>
      <c r="N40" s="58">
        <f t="shared" ref="N40:R40" si="14">SUM(N34:N39)</f>
        <v>0</v>
      </c>
      <c r="O40" s="58">
        <f t="shared" si="14"/>
        <v>0</v>
      </c>
      <c r="P40" s="58">
        <f t="shared" si="14"/>
        <v>0</v>
      </c>
      <c r="Q40" s="58">
        <f t="shared" si="14"/>
        <v>0</v>
      </c>
      <c r="R40" s="58">
        <f t="shared" si="14"/>
        <v>0</v>
      </c>
      <c r="S40" s="33">
        <f>SUM(M40:Q40)</f>
        <v>0</v>
      </c>
    </row>
    <row r="41" spans="1:19">
      <c r="B41" s="4"/>
      <c r="F41" s="30"/>
      <c r="G41" s="30"/>
    </row>
    <row r="42" spans="1:19">
      <c r="B42" s="36" t="s">
        <v>72</v>
      </c>
      <c r="C42" s="36"/>
      <c r="D42" s="36"/>
      <c r="E42" s="36"/>
      <c r="F42" s="37"/>
      <c r="G42" s="37"/>
      <c r="H42" s="36"/>
      <c r="I42" s="36"/>
      <c r="J42" s="36"/>
      <c r="K42" s="36"/>
      <c r="L42" s="36"/>
      <c r="M42" s="60">
        <f>M40+M30</f>
        <v>0</v>
      </c>
      <c r="N42" s="60">
        <f t="shared" ref="N42:R42" si="15">N40+N30</f>
        <v>0</v>
      </c>
      <c r="O42" s="60">
        <f t="shared" si="15"/>
        <v>0</v>
      </c>
      <c r="P42" s="60">
        <f t="shared" si="15"/>
        <v>0</v>
      </c>
      <c r="Q42" s="60">
        <f t="shared" si="15"/>
        <v>0</v>
      </c>
      <c r="R42" s="60">
        <f t="shared" si="15"/>
        <v>0</v>
      </c>
      <c r="S42" s="59">
        <f>SUM(M42:Q42)</f>
        <v>0</v>
      </c>
    </row>
    <row r="43" spans="1:19">
      <c r="F43" s="30"/>
      <c r="G43" s="30"/>
    </row>
    <row r="44" spans="1:19" s="4" customFormat="1">
      <c r="B44" s="22" t="s">
        <v>73</v>
      </c>
      <c r="C44" s="34"/>
      <c r="D44" s="34"/>
      <c r="E44" s="34" t="s">
        <v>74</v>
      </c>
      <c r="F44" s="38"/>
      <c r="G44" s="38"/>
      <c r="H44" s="34"/>
      <c r="I44" s="34"/>
      <c r="J44" s="34"/>
      <c r="K44" s="34"/>
      <c r="L44" s="34"/>
      <c r="M44" s="34" t="s">
        <v>75</v>
      </c>
      <c r="N44" s="34" t="s">
        <v>76</v>
      </c>
      <c r="O44" s="34" t="s">
        <v>77</v>
      </c>
      <c r="P44" s="34" t="s">
        <v>78</v>
      </c>
      <c r="Q44" s="34" t="s">
        <v>79</v>
      </c>
      <c r="R44" s="34" t="s">
        <v>80</v>
      </c>
    </row>
    <row r="45" spans="1:19">
      <c r="A45" s="3">
        <v>6514</v>
      </c>
      <c r="B45" s="227">
        <f>B12</f>
        <v>0</v>
      </c>
      <c r="C45" s="227" t="str">
        <f>C12</f>
        <v>PI</v>
      </c>
      <c r="D45" s="2"/>
      <c r="E45" s="15">
        <f t="shared" ref="E45:E62" si="16">VLOOKUP(E12,$R$4:$S$7,2,FALSE)</f>
        <v>0.23899999999999999</v>
      </c>
      <c r="M45" s="13">
        <f>ROUND(M12*$E45,0)</f>
        <v>0</v>
      </c>
      <c r="N45" s="13">
        <f>ROUND(N12*$E45,0)</f>
        <v>0</v>
      </c>
      <c r="O45" s="13">
        <f t="shared" ref="O45:Q45" si="17">ROUND(O12*$E45,0)</f>
        <v>0</v>
      </c>
      <c r="P45" s="13">
        <f t="shared" si="17"/>
        <v>0</v>
      </c>
      <c r="Q45" s="13">
        <f t="shared" si="17"/>
        <v>0</v>
      </c>
      <c r="R45" s="13">
        <f>SUM(M45:Q45)</f>
        <v>0</v>
      </c>
      <c r="S45" s="13"/>
    </row>
    <row r="46" spans="1:19">
      <c r="A46" s="3">
        <v>6514</v>
      </c>
      <c r="B46" s="228"/>
      <c r="C46" s="228"/>
      <c r="D46" s="2"/>
      <c r="E46" s="15">
        <f t="shared" si="16"/>
        <v>7.9000000000000001E-2</v>
      </c>
      <c r="M46" s="13">
        <f t="shared" ref="M46:Q46" si="18">ROUND(M13*$E46,0)</f>
        <v>0</v>
      </c>
      <c r="N46" s="13">
        <f t="shared" si="18"/>
        <v>0</v>
      </c>
      <c r="O46" s="13">
        <f t="shared" si="18"/>
        <v>0</v>
      </c>
      <c r="P46" s="13">
        <f t="shared" si="18"/>
        <v>0</v>
      </c>
      <c r="Q46" s="13">
        <f t="shared" si="18"/>
        <v>0</v>
      </c>
      <c r="R46" s="13">
        <f t="shared" ref="R46:R62" si="19">SUM(M46:Q46)</f>
        <v>0</v>
      </c>
      <c r="S46" s="13"/>
    </row>
    <row r="47" spans="1:19">
      <c r="A47" s="3">
        <v>6514</v>
      </c>
      <c r="B47" s="227">
        <f t="shared" ref="B47:C47" si="20">B14</f>
        <v>0</v>
      </c>
      <c r="C47" s="227" t="str">
        <f t="shared" si="20"/>
        <v>Co-PI</v>
      </c>
      <c r="D47" s="2"/>
      <c r="E47" s="15">
        <f t="shared" si="16"/>
        <v>0.23899999999999999</v>
      </c>
      <c r="M47" s="13">
        <f t="shared" ref="M47:Q47" si="21">ROUND(M14*$E47,0)</f>
        <v>0</v>
      </c>
      <c r="N47" s="13">
        <f t="shared" si="21"/>
        <v>0</v>
      </c>
      <c r="O47" s="13">
        <f t="shared" si="21"/>
        <v>0</v>
      </c>
      <c r="P47" s="13">
        <f t="shared" si="21"/>
        <v>0</v>
      </c>
      <c r="Q47" s="13">
        <f t="shared" si="21"/>
        <v>0</v>
      </c>
      <c r="R47" s="13">
        <f t="shared" si="19"/>
        <v>0</v>
      </c>
      <c r="S47" s="13"/>
    </row>
    <row r="48" spans="1:19">
      <c r="A48" s="3">
        <v>6514</v>
      </c>
      <c r="B48" s="228"/>
      <c r="C48" s="228"/>
      <c r="D48" s="2"/>
      <c r="E48" s="15">
        <f t="shared" si="16"/>
        <v>7.9000000000000001E-2</v>
      </c>
      <c r="M48" s="13">
        <f t="shared" ref="M48:Q48" si="22">ROUND(M15*$E48,0)</f>
        <v>0</v>
      </c>
      <c r="N48" s="13">
        <f t="shared" si="22"/>
        <v>0</v>
      </c>
      <c r="O48" s="13">
        <f t="shared" si="22"/>
        <v>0</v>
      </c>
      <c r="P48" s="13">
        <f t="shared" si="22"/>
        <v>0</v>
      </c>
      <c r="Q48" s="13">
        <f t="shared" si="22"/>
        <v>0</v>
      </c>
      <c r="R48" s="13">
        <f t="shared" si="19"/>
        <v>0</v>
      </c>
      <c r="S48" s="13"/>
    </row>
    <row r="49" spans="1:19">
      <c r="A49" s="3">
        <v>6514</v>
      </c>
      <c r="B49" s="227">
        <f t="shared" ref="B49:C49" si="23">B16</f>
        <v>0</v>
      </c>
      <c r="C49" s="227" t="str">
        <f t="shared" si="23"/>
        <v>Co-PI</v>
      </c>
      <c r="D49" s="2"/>
      <c r="E49" s="15">
        <f t="shared" si="16"/>
        <v>0.23899999999999999</v>
      </c>
      <c r="M49" s="13">
        <f t="shared" ref="M49:Q49" si="24">ROUND(M16*$E49,0)</f>
        <v>0</v>
      </c>
      <c r="N49" s="13">
        <f t="shared" si="24"/>
        <v>0</v>
      </c>
      <c r="O49" s="13">
        <f t="shared" si="24"/>
        <v>0</v>
      </c>
      <c r="P49" s="13">
        <f t="shared" si="24"/>
        <v>0</v>
      </c>
      <c r="Q49" s="13">
        <f t="shared" si="24"/>
        <v>0</v>
      </c>
      <c r="R49" s="13">
        <f t="shared" si="19"/>
        <v>0</v>
      </c>
      <c r="S49" s="13"/>
    </row>
    <row r="50" spans="1:19">
      <c r="A50" s="3">
        <v>6514</v>
      </c>
      <c r="B50" s="228"/>
      <c r="C50" s="228"/>
      <c r="D50" s="2"/>
      <c r="E50" s="15">
        <f t="shared" si="16"/>
        <v>7.9000000000000001E-2</v>
      </c>
      <c r="M50" s="13">
        <f t="shared" ref="M50:Q50" si="25">ROUND(M17*$E50,0)</f>
        <v>0</v>
      </c>
      <c r="N50" s="13">
        <f t="shared" si="25"/>
        <v>0</v>
      </c>
      <c r="O50" s="13">
        <f t="shared" si="25"/>
        <v>0</v>
      </c>
      <c r="P50" s="13">
        <f t="shared" si="25"/>
        <v>0</v>
      </c>
      <c r="Q50" s="13">
        <f t="shared" si="25"/>
        <v>0</v>
      </c>
      <c r="R50" s="13">
        <f t="shared" si="19"/>
        <v>0</v>
      </c>
      <c r="S50" s="13"/>
    </row>
    <row r="51" spans="1:19">
      <c r="A51" s="3">
        <v>6514</v>
      </c>
      <c r="B51" s="227">
        <f t="shared" ref="B51:C51" si="26">B18</f>
        <v>0</v>
      </c>
      <c r="C51" s="227" t="str">
        <f t="shared" si="26"/>
        <v>Co-PI</v>
      </c>
      <c r="D51" s="2"/>
      <c r="E51" s="15">
        <f t="shared" si="16"/>
        <v>0.23899999999999999</v>
      </c>
      <c r="M51" s="13">
        <f t="shared" ref="M51:Q51" si="27">ROUND(M18*$E51,0)</f>
        <v>0</v>
      </c>
      <c r="N51" s="13">
        <f t="shared" si="27"/>
        <v>0</v>
      </c>
      <c r="O51" s="13">
        <f t="shared" si="27"/>
        <v>0</v>
      </c>
      <c r="P51" s="13">
        <f t="shared" si="27"/>
        <v>0</v>
      </c>
      <c r="Q51" s="13">
        <f t="shared" si="27"/>
        <v>0</v>
      </c>
      <c r="R51" s="13">
        <f t="shared" si="19"/>
        <v>0</v>
      </c>
      <c r="S51" s="13"/>
    </row>
    <row r="52" spans="1:19">
      <c r="A52" s="3">
        <v>6514</v>
      </c>
      <c r="B52" s="228"/>
      <c r="C52" s="228"/>
      <c r="D52" s="2"/>
      <c r="E52" s="15">
        <f t="shared" si="16"/>
        <v>7.9000000000000001E-2</v>
      </c>
      <c r="M52" s="13">
        <f t="shared" ref="M52:Q52" si="28">ROUND(M19*$E52,0)</f>
        <v>0</v>
      </c>
      <c r="N52" s="13">
        <f t="shared" si="28"/>
        <v>0</v>
      </c>
      <c r="O52" s="13">
        <f t="shared" si="28"/>
        <v>0</v>
      </c>
      <c r="P52" s="13">
        <f t="shared" si="28"/>
        <v>0</v>
      </c>
      <c r="Q52" s="13">
        <f t="shared" si="28"/>
        <v>0</v>
      </c>
      <c r="R52" s="13">
        <f t="shared" si="19"/>
        <v>0</v>
      </c>
      <c r="S52" s="13"/>
    </row>
    <row r="53" spans="1:19">
      <c r="A53" s="3">
        <v>6514</v>
      </c>
      <c r="B53" s="227">
        <f t="shared" ref="B53:C53" si="29">B20</f>
        <v>0</v>
      </c>
      <c r="C53" s="227" t="str">
        <f t="shared" si="29"/>
        <v>Co-PI</v>
      </c>
      <c r="D53" s="2"/>
      <c r="E53" s="15">
        <f t="shared" si="16"/>
        <v>0.23899999999999999</v>
      </c>
      <c r="M53" s="13">
        <f t="shared" ref="M53:Q53" si="30">ROUND(M20*$E53,0)</f>
        <v>0</v>
      </c>
      <c r="N53" s="13">
        <f t="shared" si="30"/>
        <v>0</v>
      </c>
      <c r="O53" s="13">
        <f t="shared" si="30"/>
        <v>0</v>
      </c>
      <c r="P53" s="13">
        <f t="shared" si="30"/>
        <v>0</v>
      </c>
      <c r="Q53" s="13">
        <f t="shared" si="30"/>
        <v>0</v>
      </c>
      <c r="R53" s="13">
        <f t="shared" si="19"/>
        <v>0</v>
      </c>
      <c r="S53" s="13"/>
    </row>
    <row r="54" spans="1:19">
      <c r="A54" s="3">
        <v>6514</v>
      </c>
      <c r="B54" s="228"/>
      <c r="C54" s="228"/>
      <c r="D54" s="2"/>
      <c r="E54" s="15">
        <f t="shared" si="16"/>
        <v>7.9000000000000001E-2</v>
      </c>
      <c r="M54" s="13">
        <f t="shared" ref="M54:Q54" si="31">ROUND(M21*$E54,0)</f>
        <v>0</v>
      </c>
      <c r="N54" s="13">
        <f t="shared" si="31"/>
        <v>0</v>
      </c>
      <c r="O54" s="13">
        <f t="shared" si="31"/>
        <v>0</v>
      </c>
      <c r="P54" s="13">
        <f t="shared" si="31"/>
        <v>0</v>
      </c>
      <c r="Q54" s="13">
        <f t="shared" si="31"/>
        <v>0</v>
      </c>
      <c r="R54" s="13">
        <f t="shared" si="19"/>
        <v>0</v>
      </c>
      <c r="S54" s="13"/>
    </row>
    <row r="55" spans="1:19">
      <c r="A55" s="3">
        <v>6514</v>
      </c>
      <c r="B55" s="227">
        <f t="shared" ref="B55:C55" si="32">B22</f>
        <v>0</v>
      </c>
      <c r="C55" s="227" t="str">
        <f t="shared" si="32"/>
        <v>Snr / Key Prsn</v>
      </c>
      <c r="D55" s="2"/>
      <c r="E55" s="15">
        <f t="shared" si="16"/>
        <v>0.23899999999999999</v>
      </c>
      <c r="M55" s="13">
        <f t="shared" ref="M55:Q55" si="33">ROUND(M22*$E55,0)</f>
        <v>0</v>
      </c>
      <c r="N55" s="13">
        <f t="shared" si="33"/>
        <v>0</v>
      </c>
      <c r="O55" s="13">
        <f t="shared" si="33"/>
        <v>0</v>
      </c>
      <c r="P55" s="13">
        <f t="shared" si="33"/>
        <v>0</v>
      </c>
      <c r="Q55" s="13">
        <f t="shared" si="33"/>
        <v>0</v>
      </c>
      <c r="R55" s="13">
        <f t="shared" si="19"/>
        <v>0</v>
      </c>
      <c r="S55" s="13"/>
    </row>
    <row r="56" spans="1:19">
      <c r="A56" s="3">
        <v>6514</v>
      </c>
      <c r="B56" s="228"/>
      <c r="C56" s="228"/>
      <c r="D56" s="2"/>
      <c r="E56" s="15">
        <f t="shared" si="16"/>
        <v>7.9000000000000001E-2</v>
      </c>
      <c r="M56" s="13">
        <f t="shared" ref="M56:Q56" si="34">ROUND(M23*$E56,0)</f>
        <v>0</v>
      </c>
      <c r="N56" s="13">
        <f t="shared" si="34"/>
        <v>0</v>
      </c>
      <c r="O56" s="13">
        <f t="shared" si="34"/>
        <v>0</v>
      </c>
      <c r="P56" s="13">
        <f t="shared" si="34"/>
        <v>0</v>
      </c>
      <c r="Q56" s="13">
        <f t="shared" si="34"/>
        <v>0</v>
      </c>
      <c r="R56" s="13">
        <f t="shared" si="19"/>
        <v>0</v>
      </c>
      <c r="S56" s="13"/>
    </row>
    <row r="57" spans="1:19">
      <c r="A57" s="3">
        <v>6514</v>
      </c>
      <c r="B57" s="227">
        <f t="shared" ref="B57:C57" si="35">B24</f>
        <v>0</v>
      </c>
      <c r="C57" s="227" t="str">
        <f t="shared" si="35"/>
        <v>Snr / Key Prsn</v>
      </c>
      <c r="D57" s="2"/>
      <c r="E57" s="15">
        <f t="shared" si="16"/>
        <v>0.23899999999999999</v>
      </c>
      <c r="M57" s="13">
        <f t="shared" ref="M57:Q57" si="36">ROUND(M24*$E57,0)</f>
        <v>0</v>
      </c>
      <c r="N57" s="13">
        <f t="shared" si="36"/>
        <v>0</v>
      </c>
      <c r="O57" s="13">
        <f t="shared" si="36"/>
        <v>0</v>
      </c>
      <c r="P57" s="13">
        <f t="shared" si="36"/>
        <v>0</v>
      </c>
      <c r="Q57" s="13">
        <f t="shared" si="36"/>
        <v>0</v>
      </c>
      <c r="R57" s="13">
        <f t="shared" si="19"/>
        <v>0</v>
      </c>
      <c r="S57" s="13"/>
    </row>
    <row r="58" spans="1:19">
      <c r="A58" s="3">
        <v>6514</v>
      </c>
      <c r="B58" s="228"/>
      <c r="C58" s="228"/>
      <c r="D58" s="2"/>
      <c r="E58" s="15">
        <f t="shared" si="16"/>
        <v>7.9000000000000001E-2</v>
      </c>
      <c r="M58" s="13">
        <f t="shared" ref="M58:Q58" si="37">ROUND(M25*$E58,0)</f>
        <v>0</v>
      </c>
      <c r="N58" s="13">
        <f t="shared" si="37"/>
        <v>0</v>
      </c>
      <c r="O58" s="13">
        <f t="shared" si="37"/>
        <v>0</v>
      </c>
      <c r="P58" s="13">
        <f t="shared" si="37"/>
        <v>0</v>
      </c>
      <c r="Q58" s="13">
        <f t="shared" si="37"/>
        <v>0</v>
      </c>
      <c r="R58" s="13">
        <f t="shared" si="19"/>
        <v>0</v>
      </c>
      <c r="S58" s="13"/>
    </row>
    <row r="59" spans="1:19">
      <c r="A59" s="3">
        <v>6514</v>
      </c>
      <c r="B59" s="227">
        <f t="shared" ref="B59:C59" si="38">B26</f>
        <v>0</v>
      </c>
      <c r="C59" s="227" t="str">
        <f t="shared" si="38"/>
        <v>Snr / Key Prsn</v>
      </c>
      <c r="D59" s="2"/>
      <c r="E59" s="15">
        <f t="shared" si="16"/>
        <v>0.23899999999999999</v>
      </c>
      <c r="M59" s="13">
        <f t="shared" ref="M59:Q59" si="39">ROUND(M26*$E59,0)</f>
        <v>0</v>
      </c>
      <c r="N59" s="13">
        <f t="shared" si="39"/>
        <v>0</v>
      </c>
      <c r="O59" s="13">
        <f t="shared" si="39"/>
        <v>0</v>
      </c>
      <c r="P59" s="13">
        <f t="shared" si="39"/>
        <v>0</v>
      </c>
      <c r="Q59" s="13">
        <f t="shared" si="39"/>
        <v>0</v>
      </c>
      <c r="R59" s="13">
        <f t="shared" si="19"/>
        <v>0</v>
      </c>
      <c r="S59" s="13"/>
    </row>
    <row r="60" spans="1:19">
      <c r="A60" s="3">
        <v>6514</v>
      </c>
      <c r="B60" s="228"/>
      <c r="C60" s="228"/>
      <c r="D60" s="2"/>
      <c r="E60" s="15">
        <f t="shared" si="16"/>
        <v>7.9000000000000001E-2</v>
      </c>
      <c r="M60" s="13">
        <f t="shared" ref="M60:Q60" si="40">ROUND(M27*$E60,0)</f>
        <v>0</v>
      </c>
      <c r="N60" s="13">
        <f t="shared" si="40"/>
        <v>0</v>
      </c>
      <c r="O60" s="13">
        <f t="shared" si="40"/>
        <v>0</v>
      </c>
      <c r="P60" s="13">
        <f t="shared" si="40"/>
        <v>0</v>
      </c>
      <c r="Q60" s="13">
        <f t="shared" si="40"/>
        <v>0</v>
      </c>
      <c r="R60" s="13">
        <f t="shared" si="19"/>
        <v>0</v>
      </c>
      <c r="S60" s="13"/>
    </row>
    <row r="61" spans="1:19">
      <c r="A61" s="3">
        <v>6514</v>
      </c>
      <c r="B61" s="227">
        <f t="shared" ref="B61:C61" si="41">B28</f>
        <v>0</v>
      </c>
      <c r="C61" s="227" t="str">
        <f t="shared" si="41"/>
        <v>Snr / Key Prsn</v>
      </c>
      <c r="D61" s="2"/>
      <c r="E61" s="15">
        <f t="shared" si="16"/>
        <v>0.23899999999999999</v>
      </c>
      <c r="M61" s="13">
        <f t="shared" ref="M61:Q61" si="42">ROUND(M28*$E61,0)</f>
        <v>0</v>
      </c>
      <c r="N61" s="13">
        <f t="shared" si="42"/>
        <v>0</v>
      </c>
      <c r="O61" s="13">
        <f t="shared" si="42"/>
        <v>0</v>
      </c>
      <c r="P61" s="13">
        <f t="shared" si="42"/>
        <v>0</v>
      </c>
      <c r="Q61" s="13">
        <f t="shared" si="42"/>
        <v>0</v>
      </c>
      <c r="R61" s="13">
        <f t="shared" si="19"/>
        <v>0</v>
      </c>
      <c r="S61" s="13"/>
    </row>
    <row r="62" spans="1:19">
      <c r="A62" s="3">
        <v>6514</v>
      </c>
      <c r="B62" s="228"/>
      <c r="C62" s="228"/>
      <c r="D62" s="2"/>
      <c r="E62" s="15">
        <f t="shared" si="16"/>
        <v>7.9000000000000001E-2</v>
      </c>
      <c r="M62" s="13">
        <f t="shared" ref="M62:Q62" si="43">ROUND(M29*$E62,0)</f>
        <v>0</v>
      </c>
      <c r="N62" s="13">
        <f t="shared" si="43"/>
        <v>0</v>
      </c>
      <c r="O62" s="13">
        <f t="shared" si="43"/>
        <v>0</v>
      </c>
      <c r="P62" s="13">
        <f t="shared" si="43"/>
        <v>0</v>
      </c>
      <c r="Q62" s="13">
        <f t="shared" si="43"/>
        <v>0</v>
      </c>
      <c r="R62" s="13">
        <f t="shared" si="19"/>
        <v>0</v>
      </c>
      <c r="S62" s="13"/>
    </row>
    <row r="63" spans="1:19" s="4" customFormat="1">
      <c r="B63" s="31" t="s">
        <v>81</v>
      </c>
      <c r="C63" s="31"/>
      <c r="D63" s="31"/>
      <c r="E63" s="31"/>
      <c r="F63" s="32"/>
      <c r="G63" s="32"/>
      <c r="H63" s="31"/>
      <c r="I63" s="31"/>
      <c r="J63" s="31"/>
      <c r="K63" s="31"/>
      <c r="L63" s="31"/>
      <c r="M63" s="32">
        <f>SUM(M45:M62)</f>
        <v>0</v>
      </c>
      <c r="N63" s="32">
        <f t="shared" ref="N63:R63" si="44">SUM(N45:N62)</f>
        <v>0</v>
      </c>
      <c r="O63" s="32">
        <f t="shared" si="44"/>
        <v>0</v>
      </c>
      <c r="P63" s="32">
        <f t="shared" si="44"/>
        <v>0</v>
      </c>
      <c r="Q63" s="32">
        <f t="shared" si="44"/>
        <v>0</v>
      </c>
      <c r="R63" s="32">
        <f t="shared" si="44"/>
        <v>0</v>
      </c>
      <c r="S63" s="61">
        <f>SUM(M63:Q63)</f>
        <v>0</v>
      </c>
    </row>
    <row r="64" spans="1:19">
      <c r="B64" s="4"/>
      <c r="F64" s="30"/>
      <c r="G64" s="30"/>
    </row>
    <row r="65" spans="1:19" s="4" customFormat="1">
      <c r="B65" s="34" t="s">
        <v>82</v>
      </c>
      <c r="C65" s="34"/>
      <c r="D65" s="34"/>
      <c r="E65" s="34" t="s">
        <v>74</v>
      </c>
      <c r="F65" s="38"/>
      <c r="G65" s="38"/>
      <c r="H65" s="34"/>
      <c r="I65" s="34"/>
      <c r="J65" s="34"/>
      <c r="K65" s="34"/>
      <c r="L65" s="34"/>
      <c r="M65" s="34" t="str">
        <f>M44</f>
        <v>BP 1</v>
      </c>
      <c r="N65" s="34" t="str">
        <f t="shared" ref="N65:R65" si="45">N44</f>
        <v>BP 2</v>
      </c>
      <c r="O65" s="34" t="str">
        <f t="shared" si="45"/>
        <v>BP 3</v>
      </c>
      <c r="P65" s="34" t="str">
        <f t="shared" si="45"/>
        <v>BP 4</v>
      </c>
      <c r="Q65" s="34" t="str">
        <f t="shared" si="45"/>
        <v>BP 5</v>
      </c>
      <c r="R65" s="34" t="str">
        <f t="shared" si="45"/>
        <v>Total</v>
      </c>
    </row>
    <row r="66" spans="1:19">
      <c r="A66" s="3">
        <v>6514</v>
      </c>
      <c r="B66" s="3">
        <f>B34</f>
        <v>0</v>
      </c>
      <c r="C66" s="3" t="str">
        <f t="shared" ref="C66:D66" si="46">C34</f>
        <v>Post-doc</v>
      </c>
      <c r="D66" s="3">
        <f t="shared" si="46"/>
        <v>0</v>
      </c>
      <c r="E66" s="15">
        <f t="shared" ref="E66:E71" si="47">VLOOKUP(E34,$R$4:$S$7,2,FALSE)</f>
        <v>0.23899999999999999</v>
      </c>
      <c r="M66" s="13">
        <f>ROUND(M34*$E66,0)</f>
        <v>0</v>
      </c>
      <c r="N66" s="13">
        <f>ROUND(N34*$E66,0)</f>
        <v>0</v>
      </c>
      <c r="O66" s="13">
        <f t="shared" ref="O66:Q66" si="48">ROUND(O34*$E66,0)</f>
        <v>0</v>
      </c>
      <c r="P66" s="13">
        <f t="shared" si="48"/>
        <v>0</v>
      </c>
      <c r="Q66" s="13">
        <f t="shared" si="48"/>
        <v>0</v>
      </c>
      <c r="R66" s="13">
        <f>SUM(M66:Q66)</f>
        <v>0</v>
      </c>
    </row>
    <row r="67" spans="1:19">
      <c r="A67" s="3">
        <v>6514</v>
      </c>
      <c r="B67" s="3">
        <f t="shared" ref="B67:D67" si="49">B35</f>
        <v>0</v>
      </c>
      <c r="C67" s="3" t="str">
        <f t="shared" si="49"/>
        <v>Technical Staff</v>
      </c>
      <c r="D67" s="3">
        <f t="shared" si="49"/>
        <v>0</v>
      </c>
      <c r="E67" s="15">
        <f t="shared" si="47"/>
        <v>0</v>
      </c>
      <c r="M67" s="13">
        <f t="shared" ref="M67:Q67" si="50">ROUND(M35*$E67,0)</f>
        <v>0</v>
      </c>
      <c r="N67" s="13">
        <f t="shared" si="50"/>
        <v>0</v>
      </c>
      <c r="O67" s="13">
        <f t="shared" si="50"/>
        <v>0</v>
      </c>
      <c r="P67" s="13">
        <f t="shared" si="50"/>
        <v>0</v>
      </c>
      <c r="Q67" s="13">
        <f t="shared" si="50"/>
        <v>0</v>
      </c>
      <c r="R67" s="13">
        <f t="shared" ref="R67:R71" si="51">SUM(M67:Q67)</f>
        <v>0</v>
      </c>
    </row>
    <row r="68" spans="1:19">
      <c r="A68" s="3">
        <v>6514</v>
      </c>
      <c r="B68" s="3">
        <f t="shared" ref="B68:D68" si="52">B36</f>
        <v>0</v>
      </c>
      <c r="C68" s="3" t="str">
        <f t="shared" si="52"/>
        <v>Graduate Student</v>
      </c>
      <c r="D68" s="3">
        <f t="shared" si="52"/>
        <v>0</v>
      </c>
      <c r="E68" s="15">
        <f t="shared" si="47"/>
        <v>0</v>
      </c>
      <c r="M68" s="13">
        <f t="shared" ref="M68:Q68" si="53">ROUND(M36*$E68,0)</f>
        <v>0</v>
      </c>
      <c r="N68" s="13">
        <f t="shared" si="53"/>
        <v>0</v>
      </c>
      <c r="O68" s="13">
        <f t="shared" si="53"/>
        <v>0</v>
      </c>
      <c r="P68" s="13">
        <f t="shared" si="53"/>
        <v>0</v>
      </c>
      <c r="Q68" s="13">
        <f t="shared" si="53"/>
        <v>0</v>
      </c>
      <c r="R68" s="13">
        <f t="shared" si="51"/>
        <v>0</v>
      </c>
    </row>
    <row r="69" spans="1:19">
      <c r="A69" s="3">
        <v>6514</v>
      </c>
      <c r="B69" s="3">
        <f t="shared" ref="B69:D69" si="54">B37</f>
        <v>0</v>
      </c>
      <c r="C69" s="3" t="str">
        <f t="shared" si="54"/>
        <v>Graduate Student</v>
      </c>
      <c r="D69" s="3">
        <f t="shared" si="54"/>
        <v>0</v>
      </c>
      <c r="E69" s="15">
        <f t="shared" si="47"/>
        <v>0</v>
      </c>
      <c r="M69" s="13">
        <f t="shared" ref="M69:Q69" si="55">ROUND(M37*$E69,0)</f>
        <v>0</v>
      </c>
      <c r="N69" s="13">
        <f t="shared" si="55"/>
        <v>0</v>
      </c>
      <c r="O69" s="13">
        <f t="shared" si="55"/>
        <v>0</v>
      </c>
      <c r="P69" s="13">
        <f t="shared" si="55"/>
        <v>0</v>
      </c>
      <c r="Q69" s="13">
        <f t="shared" si="55"/>
        <v>0</v>
      </c>
      <c r="R69" s="13">
        <f t="shared" si="51"/>
        <v>0</v>
      </c>
    </row>
    <row r="70" spans="1:19">
      <c r="A70" s="3">
        <v>6514</v>
      </c>
      <c r="B70" s="3">
        <f t="shared" ref="B70:D70" si="56">B38</f>
        <v>0</v>
      </c>
      <c r="C70" s="3" t="str">
        <f t="shared" si="56"/>
        <v>UG Student</v>
      </c>
      <c r="D70" s="3">
        <f t="shared" si="56"/>
        <v>0</v>
      </c>
      <c r="E70" s="15">
        <f t="shared" si="47"/>
        <v>0</v>
      </c>
      <c r="M70" s="13">
        <f t="shared" ref="M70:Q70" si="57">ROUND(M38*$E70,0)</f>
        <v>0</v>
      </c>
      <c r="N70" s="13">
        <f t="shared" si="57"/>
        <v>0</v>
      </c>
      <c r="O70" s="13">
        <f t="shared" si="57"/>
        <v>0</v>
      </c>
      <c r="P70" s="13">
        <f t="shared" si="57"/>
        <v>0</v>
      </c>
      <c r="Q70" s="13">
        <f t="shared" si="57"/>
        <v>0</v>
      </c>
      <c r="R70" s="13">
        <f t="shared" si="51"/>
        <v>0</v>
      </c>
    </row>
    <row r="71" spans="1:19">
      <c r="A71" s="3">
        <v>6514</v>
      </c>
      <c r="B71" s="3">
        <f t="shared" ref="B71:D71" si="58">B39</f>
        <v>0</v>
      </c>
      <c r="C71" s="3" t="str">
        <f t="shared" si="58"/>
        <v>UG Student</v>
      </c>
      <c r="D71" s="3">
        <f t="shared" si="58"/>
        <v>0</v>
      </c>
      <c r="E71" s="15">
        <f t="shared" si="47"/>
        <v>0</v>
      </c>
      <c r="M71" s="13">
        <f>ROUND(M39*$E71,0)</f>
        <v>0</v>
      </c>
      <c r="N71" s="13">
        <f t="shared" ref="N71:Q71" si="59">ROUND(N39*$E71,0)</f>
        <v>0</v>
      </c>
      <c r="O71" s="13">
        <f t="shared" si="59"/>
        <v>0</v>
      </c>
      <c r="P71" s="13">
        <f t="shared" si="59"/>
        <v>0</v>
      </c>
      <c r="Q71" s="13">
        <f t="shared" si="59"/>
        <v>0</v>
      </c>
      <c r="R71" s="13">
        <f t="shared" si="51"/>
        <v>0</v>
      </c>
    </row>
    <row r="72" spans="1:19" s="4" customFormat="1">
      <c r="B72" s="31" t="s">
        <v>83</v>
      </c>
      <c r="C72" s="31"/>
      <c r="D72" s="31"/>
      <c r="E72" s="31"/>
      <c r="F72" s="32"/>
      <c r="G72" s="32"/>
      <c r="H72" s="31"/>
      <c r="I72" s="31"/>
      <c r="J72" s="31"/>
      <c r="K72" s="31"/>
      <c r="L72" s="31"/>
      <c r="M72" s="58">
        <f>SUM(M66:M71)</f>
        <v>0</v>
      </c>
      <c r="N72" s="58">
        <f t="shared" ref="N72:R72" si="60">SUM(N66:N71)</f>
        <v>0</v>
      </c>
      <c r="O72" s="58">
        <f t="shared" si="60"/>
        <v>0</v>
      </c>
      <c r="P72" s="58">
        <f t="shared" si="60"/>
        <v>0</v>
      </c>
      <c r="Q72" s="58">
        <f t="shared" si="60"/>
        <v>0</v>
      </c>
      <c r="R72" s="58">
        <f t="shared" si="60"/>
        <v>0</v>
      </c>
      <c r="S72" s="33">
        <f>SUM(M72:Q72)</f>
        <v>0</v>
      </c>
    </row>
    <row r="73" spans="1:19">
      <c r="B73" s="4"/>
      <c r="F73" s="30"/>
      <c r="G73" s="30"/>
    </row>
    <row r="74" spans="1:19" s="4" customFormat="1">
      <c r="B74" s="36" t="s">
        <v>84</v>
      </c>
      <c r="C74" s="36"/>
      <c r="D74" s="36"/>
      <c r="E74" s="36"/>
      <c r="F74" s="37"/>
      <c r="G74" s="37"/>
      <c r="H74" s="36"/>
      <c r="I74" s="36"/>
      <c r="J74" s="36"/>
      <c r="K74" s="36"/>
      <c r="L74" s="36"/>
      <c r="M74" s="60">
        <f>M72+M63</f>
        <v>0</v>
      </c>
      <c r="N74" s="60">
        <f t="shared" ref="N74:R74" si="61">N72+N63</f>
        <v>0</v>
      </c>
      <c r="O74" s="60">
        <f t="shared" si="61"/>
        <v>0</v>
      </c>
      <c r="P74" s="60">
        <f t="shared" si="61"/>
        <v>0</v>
      </c>
      <c r="Q74" s="60">
        <f t="shared" si="61"/>
        <v>0</v>
      </c>
      <c r="R74" s="60">
        <f t="shared" si="61"/>
        <v>0</v>
      </c>
      <c r="S74" s="33">
        <f>SUM(M74:Q74)</f>
        <v>0</v>
      </c>
    </row>
    <row r="76" spans="1:19" s="4" customFormat="1">
      <c r="B76" s="39" t="s">
        <v>85</v>
      </c>
      <c r="C76" s="39"/>
      <c r="D76" s="39"/>
      <c r="E76" s="39"/>
      <c r="F76" s="41"/>
      <c r="G76" s="41"/>
      <c r="H76" s="39"/>
      <c r="I76" s="39"/>
      <c r="J76" s="39"/>
      <c r="K76" s="39"/>
      <c r="L76" s="39"/>
      <c r="M76" s="62">
        <f>M74+M42</f>
        <v>0</v>
      </c>
      <c r="N76" s="62">
        <f t="shared" ref="N76:R76" si="62">N74+N42</f>
        <v>0</v>
      </c>
      <c r="O76" s="62">
        <f t="shared" si="62"/>
        <v>0</v>
      </c>
      <c r="P76" s="62">
        <f t="shared" si="62"/>
        <v>0</v>
      </c>
      <c r="Q76" s="62">
        <f t="shared" si="62"/>
        <v>0</v>
      </c>
      <c r="R76" s="62">
        <f t="shared" si="62"/>
        <v>0</v>
      </c>
      <c r="S76" s="33">
        <f>SUM(M76:Q76)</f>
        <v>0</v>
      </c>
    </row>
    <row r="78" spans="1:19">
      <c r="B78" s="22" t="s">
        <v>86</v>
      </c>
      <c r="C78" s="34"/>
      <c r="D78" s="34" t="s">
        <v>87</v>
      </c>
      <c r="E78" s="34"/>
      <c r="F78" s="38"/>
      <c r="G78" s="38"/>
      <c r="H78" s="34"/>
      <c r="I78" s="34"/>
      <c r="J78" s="34"/>
      <c r="K78" s="34"/>
      <c r="L78" s="34"/>
      <c r="M78" s="34" t="str">
        <f>M44</f>
        <v>BP 1</v>
      </c>
      <c r="N78" s="34" t="str">
        <f t="shared" ref="N78:R78" si="63">N44</f>
        <v>BP 2</v>
      </c>
      <c r="O78" s="34" t="str">
        <f t="shared" si="63"/>
        <v>BP 3</v>
      </c>
      <c r="P78" s="34" t="str">
        <f t="shared" si="63"/>
        <v>BP 4</v>
      </c>
      <c r="Q78" s="34" t="str">
        <f t="shared" si="63"/>
        <v>BP 5</v>
      </c>
      <c r="R78" s="34" t="str">
        <f t="shared" si="63"/>
        <v>Total</v>
      </c>
    </row>
    <row r="79" spans="1:19">
      <c r="A79" s="40">
        <v>7506</v>
      </c>
      <c r="B79" s="11" t="s">
        <v>88</v>
      </c>
      <c r="M79" s="28"/>
      <c r="N79" s="28"/>
      <c r="O79" s="28"/>
      <c r="P79" s="28"/>
      <c r="Q79" s="28"/>
      <c r="R79" s="13">
        <f>SUM(M79:Q79)</f>
        <v>0</v>
      </c>
      <c r="S79" s="13"/>
    </row>
    <row r="80" spans="1:19">
      <c r="A80" s="3">
        <v>7506</v>
      </c>
      <c r="B80" s="11" t="s">
        <v>89</v>
      </c>
      <c r="M80" s="28"/>
      <c r="N80" s="28"/>
      <c r="O80" s="28"/>
      <c r="P80" s="28"/>
      <c r="Q80" s="28"/>
      <c r="R80" s="13">
        <f t="shared" ref="R80:R83" si="64">SUM(M80:Q80)</f>
        <v>0</v>
      </c>
      <c r="S80" s="13"/>
    </row>
    <row r="81" spans="1:1208">
      <c r="A81" s="3">
        <v>7506</v>
      </c>
      <c r="B81" s="11" t="s">
        <v>90</v>
      </c>
      <c r="M81" s="28"/>
      <c r="N81" s="28"/>
      <c r="O81" s="28"/>
      <c r="P81" s="28"/>
      <c r="Q81" s="28"/>
      <c r="R81" s="13">
        <f t="shared" si="64"/>
        <v>0</v>
      </c>
      <c r="S81" s="13"/>
    </row>
    <row r="82" spans="1:1208">
      <c r="A82" s="3">
        <v>7506</v>
      </c>
      <c r="B82" s="11" t="s">
        <v>91</v>
      </c>
      <c r="M82" s="28"/>
      <c r="N82" s="28"/>
      <c r="O82" s="28"/>
      <c r="P82" s="28"/>
      <c r="Q82" s="28"/>
      <c r="R82" s="13">
        <f t="shared" si="64"/>
        <v>0</v>
      </c>
      <c r="S82" s="13"/>
    </row>
    <row r="83" spans="1:1208">
      <c r="A83" s="3">
        <v>7506</v>
      </c>
      <c r="B83" s="11" t="s">
        <v>92</v>
      </c>
      <c r="M83" s="28"/>
      <c r="N83" s="28"/>
      <c r="O83" s="28"/>
      <c r="P83" s="28"/>
      <c r="Q83" s="28"/>
      <c r="R83" s="13">
        <f t="shared" si="64"/>
        <v>0</v>
      </c>
      <c r="S83" s="13"/>
    </row>
    <row r="84" spans="1:1208">
      <c r="B84" s="39" t="s">
        <v>93</v>
      </c>
      <c r="C84" s="39"/>
      <c r="D84" s="39"/>
      <c r="E84" s="39"/>
      <c r="F84" s="41"/>
      <c r="G84" s="41"/>
      <c r="H84" s="39"/>
      <c r="I84" s="39"/>
      <c r="J84" s="39"/>
      <c r="K84" s="39"/>
      <c r="L84" s="39"/>
      <c r="M84" s="41">
        <f>SUM(M79:M83)</f>
        <v>0</v>
      </c>
      <c r="N84" s="41">
        <f t="shared" ref="N84:R84" si="65">SUM(N79:N83)</f>
        <v>0</v>
      </c>
      <c r="O84" s="41">
        <f t="shared" si="65"/>
        <v>0</v>
      </c>
      <c r="P84" s="41">
        <f t="shared" si="65"/>
        <v>0</v>
      </c>
      <c r="Q84" s="41">
        <f t="shared" si="65"/>
        <v>0</v>
      </c>
      <c r="R84" s="41">
        <f t="shared" si="65"/>
        <v>0</v>
      </c>
      <c r="S84" s="13">
        <f>SUM(M84:Q84)</f>
        <v>0</v>
      </c>
    </row>
    <row r="86" spans="1:1208">
      <c r="B86" s="95" t="s">
        <v>94</v>
      </c>
      <c r="C86" s="96"/>
      <c r="D86" s="96" t="s">
        <v>95</v>
      </c>
      <c r="E86" s="96"/>
      <c r="F86" s="97"/>
      <c r="G86" s="97"/>
      <c r="H86" s="96"/>
      <c r="I86" s="96"/>
      <c r="J86" s="96"/>
      <c r="K86" s="96"/>
      <c r="L86" s="96"/>
      <c r="M86" s="96" t="str">
        <f>M78</f>
        <v>BP 1</v>
      </c>
      <c r="N86" s="96" t="str">
        <f t="shared" ref="N86:R86" si="66">N78</f>
        <v>BP 2</v>
      </c>
      <c r="O86" s="96" t="str">
        <f t="shared" si="66"/>
        <v>BP 3</v>
      </c>
      <c r="P86" s="96" t="str">
        <f t="shared" si="66"/>
        <v>BP 4</v>
      </c>
      <c r="Q86" s="96" t="str">
        <f t="shared" si="66"/>
        <v>BP 5</v>
      </c>
      <c r="R86" s="96" t="str">
        <f t="shared" si="66"/>
        <v>Total</v>
      </c>
    </row>
    <row r="87" spans="1:1208">
      <c r="A87" s="11">
        <v>7256</v>
      </c>
      <c r="B87" s="104" t="s">
        <v>96</v>
      </c>
      <c r="C87" s="91"/>
      <c r="D87" s="91"/>
      <c r="E87" s="141" t="str">
        <f>IF(A87="select","",_xlfn.XLOOKUP(A87,Fields!G:G,Fields!D:D))</f>
        <v>Capital Equipment &gt; $2,500</v>
      </c>
      <c r="F87" s="92"/>
      <c r="G87" s="92"/>
      <c r="H87" s="91"/>
      <c r="I87" s="91"/>
      <c r="J87" s="91"/>
      <c r="K87" s="91"/>
      <c r="L87" s="91"/>
      <c r="M87" s="121"/>
      <c r="N87" s="121"/>
      <c r="O87" s="121"/>
      <c r="P87" s="121"/>
      <c r="Q87" s="121"/>
      <c r="R87" s="92">
        <f>SUM(M87:Q87)</f>
        <v>0</v>
      </c>
      <c r="S87" s="13"/>
    </row>
    <row r="88" spans="1:1208">
      <c r="A88" s="11">
        <v>7383</v>
      </c>
      <c r="B88" s="104" t="s">
        <v>97</v>
      </c>
      <c r="C88" s="91"/>
      <c r="D88" s="91"/>
      <c r="E88" s="141" t="str">
        <f>IF(A88="select","",_xlfn.XLOOKUP(A88,Fields!G:G,Fields!D:D))</f>
        <v>Capital Software &gt; $2500</v>
      </c>
      <c r="F88" s="92"/>
      <c r="G88" s="92"/>
      <c r="H88" s="91"/>
      <c r="I88" s="91"/>
      <c r="J88" s="91"/>
      <c r="K88" s="91"/>
      <c r="L88" s="91"/>
      <c r="M88" s="121"/>
      <c r="N88" s="121"/>
      <c r="O88" s="121"/>
      <c r="P88" s="121"/>
      <c r="Q88" s="121"/>
      <c r="R88" s="92">
        <f t="shared" ref="R88:R91" si="67">SUM(M88:Q88)</f>
        <v>0</v>
      </c>
      <c r="S88" s="13"/>
    </row>
    <row r="89" spans="1:1208">
      <c r="A89" s="11">
        <v>7259</v>
      </c>
      <c r="B89" s="104" t="s">
        <v>98</v>
      </c>
      <c r="C89" s="91"/>
      <c r="D89" s="91"/>
      <c r="E89" s="141" t="str">
        <f>IF(A89="select","",_xlfn.XLOOKUP(A89,Fields!G:G,Fields!D:D))</f>
        <v>Equipment Fabrication</v>
      </c>
      <c r="F89" s="92"/>
      <c r="G89" s="92"/>
      <c r="H89" s="91"/>
      <c r="I89" s="91"/>
      <c r="J89" s="91"/>
      <c r="K89" s="91"/>
      <c r="L89" s="91"/>
      <c r="M89" s="121"/>
      <c r="N89" s="121"/>
      <c r="O89" s="121"/>
      <c r="P89" s="121"/>
      <c r="Q89" s="121"/>
      <c r="R89" s="92">
        <f t="shared" si="67"/>
        <v>0</v>
      </c>
      <c r="S89" s="13"/>
    </row>
    <row r="90" spans="1:1208">
      <c r="A90" s="11" t="s">
        <v>54</v>
      </c>
      <c r="B90" s="104" t="s">
        <v>99</v>
      </c>
      <c r="C90" s="91"/>
      <c r="D90" s="91"/>
      <c r="E90" s="141" t="str">
        <f>IF(A90="select","",_xlfn.XLOOKUP(A90,Fields!G:G,Fields!D:D))</f>
        <v/>
      </c>
      <c r="F90" s="92"/>
      <c r="G90" s="92"/>
      <c r="H90" s="91"/>
      <c r="I90" s="91"/>
      <c r="J90" s="91"/>
      <c r="K90" s="91"/>
      <c r="L90" s="91"/>
      <c r="M90" s="121"/>
      <c r="N90" s="121"/>
      <c r="O90" s="121"/>
      <c r="P90" s="121"/>
      <c r="Q90" s="121"/>
      <c r="R90" s="92">
        <f t="shared" si="67"/>
        <v>0</v>
      </c>
      <c r="S90" s="13"/>
    </row>
    <row r="91" spans="1:1208">
      <c r="A91" s="11" t="s">
        <v>54</v>
      </c>
      <c r="B91" s="104" t="s">
        <v>100</v>
      </c>
      <c r="C91" s="91"/>
      <c r="D91" s="91"/>
      <c r="E91" s="141" t="str">
        <f>IF(A91="select","",_xlfn.XLOOKUP(A91,Fields!G:G,Fields!D:D))</f>
        <v/>
      </c>
      <c r="F91" s="92"/>
      <c r="G91" s="92"/>
      <c r="H91" s="91"/>
      <c r="I91" s="91"/>
      <c r="J91" s="91"/>
      <c r="K91" s="91"/>
      <c r="L91" s="91"/>
      <c r="M91" s="121"/>
      <c r="N91" s="121"/>
      <c r="O91" s="121"/>
      <c r="P91" s="121"/>
      <c r="Q91" s="121"/>
      <c r="R91" s="92">
        <f t="shared" si="67"/>
        <v>0</v>
      </c>
      <c r="S91" s="13"/>
    </row>
    <row r="92" spans="1:1208">
      <c r="B92" s="93" t="s">
        <v>101</v>
      </c>
      <c r="C92" s="93"/>
      <c r="D92" s="93"/>
      <c r="E92" s="93"/>
      <c r="F92" s="94"/>
      <c r="G92" s="94"/>
      <c r="H92" s="93"/>
      <c r="I92" s="93"/>
      <c r="J92" s="93"/>
      <c r="K92" s="93"/>
      <c r="L92" s="93"/>
      <c r="M92" s="94">
        <f>SUM(M87:M91)</f>
        <v>0</v>
      </c>
      <c r="N92" s="94">
        <f t="shared" ref="N92" si="68">SUM(N87:N91)</f>
        <v>0</v>
      </c>
      <c r="O92" s="94">
        <f t="shared" ref="O92" si="69">SUM(O87:O91)</f>
        <v>0</v>
      </c>
      <c r="P92" s="94">
        <f t="shared" ref="P92" si="70">SUM(P87:P91)</f>
        <v>0</v>
      </c>
      <c r="Q92" s="94">
        <f t="shared" ref="Q92" si="71">SUM(Q87:Q91)</f>
        <v>0</v>
      </c>
      <c r="R92" s="94">
        <f t="shared" ref="R92" si="72">SUM(R87:R91)</f>
        <v>0</v>
      </c>
      <c r="S92" s="13">
        <f>SUM(M92:Q92)</f>
        <v>0</v>
      </c>
    </row>
    <row r="93" spans="1:1208">
      <c r="B93" s="4"/>
      <c r="C93" s="4"/>
      <c r="D93" s="4"/>
      <c r="E93" s="4"/>
      <c r="F93" s="35"/>
      <c r="G93" s="35"/>
      <c r="H93" s="4"/>
      <c r="I93" s="4"/>
      <c r="J93" s="4"/>
      <c r="K93" s="4"/>
      <c r="L93" s="4"/>
      <c r="M93" s="4"/>
      <c r="N93" s="4"/>
      <c r="O93" s="4"/>
      <c r="P93" s="4"/>
      <c r="Q93" s="4"/>
      <c r="R93" s="4"/>
    </row>
    <row r="94" spans="1:1208" s="23" customFormat="1">
      <c r="A94" s="3"/>
      <c r="B94" s="22" t="s">
        <v>102</v>
      </c>
      <c r="C94" s="42" t="s">
        <v>103</v>
      </c>
      <c r="D94" s="34"/>
      <c r="E94" s="34"/>
      <c r="F94" s="38"/>
      <c r="G94" s="38"/>
      <c r="H94" s="34"/>
      <c r="I94" s="34"/>
      <c r="J94" s="34"/>
      <c r="K94" s="34"/>
      <c r="L94" s="34"/>
      <c r="M94" s="34" t="str">
        <f>M86</f>
        <v>BP 1</v>
      </c>
      <c r="N94" s="34" t="str">
        <f t="shared" ref="N94:R94" si="73">N86</f>
        <v>BP 2</v>
      </c>
      <c r="O94" s="34" t="str">
        <f t="shared" si="73"/>
        <v>BP 3</v>
      </c>
      <c r="P94" s="34" t="str">
        <f t="shared" si="73"/>
        <v>BP 4</v>
      </c>
      <c r="Q94" s="34" t="str">
        <f t="shared" si="73"/>
        <v>BP 5</v>
      </c>
      <c r="R94" s="34" t="str">
        <f t="shared" si="73"/>
        <v>Total</v>
      </c>
      <c r="T94" s="3"/>
      <c r="U94" s="3"/>
      <c r="V94" s="3"/>
      <c r="W94" s="3"/>
      <c r="X94" s="3"/>
      <c r="Y94" s="3"/>
      <c r="Z94" s="3"/>
      <c r="AA94" s="3"/>
      <c r="AB94" s="3"/>
      <c r="AC94" s="3"/>
      <c r="AD94" s="3"/>
      <c r="AE94" s="3"/>
      <c r="AF94" s="3"/>
      <c r="AG94" s="3"/>
      <c r="AH94" s="3"/>
      <c r="AI94" s="3"/>
      <c r="AJ94" s="3"/>
      <c r="AK94" s="3"/>
      <c r="AL94" s="3"/>
      <c r="AM94" s="3"/>
      <c r="AN94" s="3"/>
      <c r="AO94" s="3"/>
      <c r="AP94" s="3"/>
      <c r="AQ94" s="3"/>
      <c r="AR94" s="3"/>
      <c r="AS94" s="3"/>
      <c r="AT94" s="3"/>
      <c r="AU94" s="3"/>
      <c r="AV94" s="3"/>
      <c r="AW94" s="3"/>
      <c r="AX94" s="3"/>
      <c r="AY94" s="3"/>
      <c r="AZ94" s="3"/>
      <c r="BA94" s="3"/>
      <c r="BB94" s="3"/>
      <c r="BC94" s="3"/>
      <c r="BD94" s="3"/>
      <c r="BE94" s="3"/>
      <c r="BF94" s="3"/>
      <c r="BG94" s="3"/>
      <c r="BH94" s="3"/>
      <c r="BI94" s="3"/>
      <c r="BJ94" s="3"/>
      <c r="BK94" s="3"/>
      <c r="BL94" s="3"/>
      <c r="BM94" s="3"/>
      <c r="BN94" s="3"/>
      <c r="BO94" s="3"/>
      <c r="BP94" s="3"/>
      <c r="BQ94" s="3"/>
      <c r="BR94" s="3"/>
      <c r="BS94" s="3"/>
      <c r="BT94" s="3"/>
      <c r="BU94" s="3"/>
      <c r="BV94" s="3"/>
      <c r="BW94" s="3"/>
      <c r="BX94" s="3"/>
      <c r="BY94" s="3"/>
      <c r="BZ94" s="3"/>
      <c r="CA94" s="3"/>
      <c r="CB94" s="3"/>
      <c r="CC94" s="3"/>
      <c r="CD94" s="3"/>
      <c r="CE94" s="3"/>
      <c r="CF94" s="3"/>
      <c r="CG94" s="3"/>
      <c r="CH94" s="3"/>
      <c r="CI94" s="3"/>
      <c r="CJ94" s="3"/>
      <c r="CK94" s="3"/>
      <c r="CL94" s="3"/>
      <c r="CM94" s="3"/>
      <c r="CN94" s="3"/>
      <c r="CO94" s="3"/>
      <c r="CP94" s="3"/>
      <c r="CQ94" s="3"/>
      <c r="CR94" s="3"/>
      <c r="CS94" s="3"/>
      <c r="CT94" s="3"/>
      <c r="CU94" s="3"/>
      <c r="CV94" s="3"/>
      <c r="CW94" s="3"/>
      <c r="CX94" s="3"/>
      <c r="CY94" s="3"/>
      <c r="CZ94" s="3"/>
      <c r="DA94" s="3"/>
      <c r="DB94" s="3"/>
      <c r="DC94" s="3"/>
      <c r="DD94" s="3"/>
      <c r="DE94" s="3"/>
      <c r="DF94" s="3"/>
      <c r="DG94" s="3"/>
      <c r="DH94" s="3"/>
      <c r="DI94" s="3"/>
      <c r="DJ94" s="3"/>
      <c r="DK94" s="3"/>
      <c r="DL94" s="3"/>
      <c r="DM94" s="3"/>
      <c r="DN94" s="3"/>
      <c r="DO94" s="3"/>
      <c r="DP94" s="3"/>
      <c r="DQ94" s="3"/>
      <c r="DR94" s="3"/>
      <c r="DS94" s="3"/>
      <c r="DT94" s="3"/>
      <c r="DU94" s="3"/>
      <c r="DV94" s="3"/>
      <c r="DW94" s="3"/>
      <c r="DX94" s="3"/>
      <c r="DY94" s="3"/>
      <c r="DZ94" s="3"/>
      <c r="EA94" s="3"/>
      <c r="EB94" s="3"/>
      <c r="EC94" s="3"/>
      <c r="ED94" s="3"/>
      <c r="EE94" s="3"/>
      <c r="EF94" s="3"/>
      <c r="EG94" s="3"/>
      <c r="EH94" s="3"/>
      <c r="EI94" s="3"/>
      <c r="EJ94" s="3"/>
      <c r="EK94" s="3"/>
      <c r="EL94" s="3"/>
      <c r="EM94" s="3"/>
      <c r="EN94" s="3"/>
      <c r="EO94" s="3"/>
      <c r="EP94" s="3"/>
      <c r="EQ94" s="3"/>
      <c r="ER94" s="3"/>
      <c r="ES94" s="3"/>
      <c r="ET94" s="3"/>
      <c r="EU94" s="3"/>
      <c r="EV94" s="3"/>
      <c r="EW94" s="3"/>
      <c r="EX94" s="3"/>
      <c r="EY94" s="3"/>
      <c r="EZ94" s="3"/>
      <c r="FA94" s="3"/>
      <c r="FB94" s="3"/>
      <c r="FC94" s="3"/>
      <c r="FD94" s="3"/>
      <c r="FE94" s="3"/>
      <c r="FF94" s="3"/>
      <c r="FG94" s="3"/>
      <c r="FH94" s="3"/>
      <c r="FI94" s="3"/>
      <c r="FJ94" s="3"/>
      <c r="FK94" s="3"/>
      <c r="FL94" s="3"/>
      <c r="FM94" s="3"/>
      <c r="FN94" s="3"/>
      <c r="FO94" s="3"/>
      <c r="FP94" s="3"/>
      <c r="FQ94" s="3"/>
      <c r="FR94" s="3"/>
      <c r="FS94" s="3"/>
      <c r="FT94" s="3"/>
      <c r="FU94" s="3"/>
      <c r="FV94" s="3"/>
      <c r="FW94" s="3"/>
      <c r="FX94" s="3"/>
      <c r="FY94" s="3"/>
      <c r="FZ94" s="3"/>
      <c r="GA94" s="3"/>
      <c r="GB94" s="3"/>
      <c r="GC94" s="3"/>
      <c r="GD94" s="3"/>
      <c r="GE94" s="3"/>
      <c r="GF94" s="3"/>
      <c r="GG94" s="3"/>
      <c r="GH94" s="3"/>
      <c r="GI94" s="3"/>
      <c r="GJ94" s="3"/>
      <c r="GK94" s="3"/>
      <c r="GL94" s="3"/>
      <c r="GM94" s="3"/>
      <c r="GN94" s="3"/>
      <c r="GO94" s="3"/>
      <c r="GP94" s="3"/>
      <c r="GQ94" s="3"/>
      <c r="GR94" s="3"/>
      <c r="GS94" s="3"/>
      <c r="GT94" s="3"/>
      <c r="GU94" s="3"/>
      <c r="GV94" s="3"/>
      <c r="GW94" s="3"/>
      <c r="GX94" s="3"/>
      <c r="GY94" s="3"/>
      <c r="GZ94" s="3"/>
      <c r="HA94" s="3"/>
      <c r="HB94" s="3"/>
      <c r="HC94" s="3"/>
      <c r="HD94" s="3"/>
      <c r="HE94" s="3"/>
      <c r="HF94" s="3"/>
      <c r="HG94" s="3"/>
      <c r="HH94" s="3"/>
      <c r="HI94" s="3"/>
      <c r="HJ94" s="3"/>
      <c r="HK94" s="3"/>
      <c r="HL94" s="3"/>
      <c r="HM94" s="3"/>
      <c r="HN94" s="3"/>
      <c r="HO94" s="3"/>
      <c r="HP94" s="3"/>
      <c r="HQ94" s="3"/>
      <c r="HR94" s="3"/>
      <c r="HS94" s="3"/>
      <c r="HT94" s="3"/>
      <c r="HU94" s="3"/>
      <c r="HV94" s="3"/>
      <c r="HW94" s="3"/>
      <c r="HX94" s="3"/>
      <c r="HY94" s="3"/>
      <c r="HZ94" s="3"/>
      <c r="IA94" s="3"/>
      <c r="IB94" s="3"/>
      <c r="IC94" s="3"/>
      <c r="ID94" s="3"/>
      <c r="IE94" s="3"/>
      <c r="IF94" s="3"/>
      <c r="IG94" s="3"/>
      <c r="IH94" s="3"/>
      <c r="II94" s="3"/>
      <c r="IJ94" s="3"/>
      <c r="IK94" s="3"/>
      <c r="IL94" s="3"/>
      <c r="IM94" s="3"/>
      <c r="IN94" s="3"/>
      <c r="IO94" s="3"/>
      <c r="IP94" s="3"/>
      <c r="IQ94" s="3"/>
      <c r="IR94" s="3"/>
      <c r="IS94" s="3"/>
      <c r="IT94" s="3"/>
      <c r="IU94" s="3"/>
      <c r="IV94" s="3"/>
      <c r="IW94" s="3"/>
      <c r="IX94" s="3"/>
      <c r="IY94" s="3"/>
      <c r="IZ94" s="3"/>
      <c r="JA94" s="3"/>
      <c r="JB94" s="3"/>
      <c r="JC94" s="3"/>
      <c r="JD94" s="3"/>
      <c r="JE94" s="3"/>
      <c r="JF94" s="3"/>
      <c r="JG94" s="3"/>
      <c r="JH94" s="3"/>
      <c r="JI94" s="3"/>
      <c r="JJ94" s="3"/>
      <c r="JK94" s="3"/>
      <c r="JL94" s="3"/>
      <c r="JM94" s="3"/>
      <c r="JN94" s="3"/>
      <c r="JO94" s="3"/>
      <c r="JP94" s="3"/>
      <c r="JQ94" s="3"/>
      <c r="JR94" s="3"/>
      <c r="JS94" s="3"/>
      <c r="JT94" s="3"/>
      <c r="JU94" s="3"/>
      <c r="JV94" s="3"/>
      <c r="JW94" s="3"/>
      <c r="JX94" s="3"/>
      <c r="JY94" s="3"/>
      <c r="JZ94" s="3"/>
      <c r="KA94" s="3"/>
      <c r="KB94" s="3"/>
      <c r="KC94" s="3"/>
      <c r="KD94" s="3"/>
      <c r="KE94" s="3"/>
      <c r="KF94" s="3"/>
      <c r="KG94" s="3"/>
      <c r="KH94" s="3"/>
      <c r="KI94" s="3"/>
      <c r="KJ94" s="3"/>
      <c r="KK94" s="3"/>
      <c r="KL94" s="3"/>
      <c r="KM94" s="3"/>
      <c r="KN94" s="3"/>
      <c r="KO94" s="3"/>
      <c r="KP94" s="3"/>
      <c r="KQ94" s="3"/>
      <c r="KR94" s="3"/>
      <c r="KS94" s="3"/>
      <c r="KT94" s="3"/>
      <c r="KU94" s="3"/>
      <c r="KV94" s="3"/>
      <c r="KW94" s="3"/>
      <c r="KX94" s="3"/>
      <c r="KY94" s="3"/>
      <c r="KZ94" s="3"/>
      <c r="LA94" s="3"/>
      <c r="LB94" s="3"/>
      <c r="LC94" s="3"/>
      <c r="LD94" s="3"/>
      <c r="LE94" s="3"/>
      <c r="LF94" s="3"/>
      <c r="LG94" s="3"/>
      <c r="LH94" s="3"/>
      <c r="LI94" s="3"/>
      <c r="LJ94" s="3"/>
      <c r="LK94" s="3"/>
      <c r="LL94" s="3"/>
      <c r="LM94" s="3"/>
      <c r="LN94" s="3"/>
      <c r="LO94" s="3"/>
      <c r="LP94" s="3"/>
      <c r="LQ94" s="3"/>
      <c r="LR94" s="3"/>
      <c r="LS94" s="3"/>
      <c r="LT94" s="3"/>
      <c r="LU94" s="3"/>
      <c r="LV94" s="3"/>
      <c r="LW94" s="3"/>
      <c r="LX94" s="3"/>
      <c r="LY94" s="3"/>
      <c r="LZ94" s="3"/>
      <c r="MA94" s="3"/>
      <c r="MB94" s="3"/>
      <c r="MC94" s="3"/>
      <c r="MD94" s="3"/>
      <c r="ME94" s="3"/>
      <c r="MF94" s="3"/>
      <c r="MG94" s="3"/>
      <c r="MH94" s="3"/>
      <c r="MI94" s="3"/>
      <c r="MJ94" s="3"/>
      <c r="MK94" s="3"/>
      <c r="ML94" s="3"/>
      <c r="MM94" s="3"/>
      <c r="MN94" s="3"/>
      <c r="MO94" s="3"/>
      <c r="MP94" s="3"/>
      <c r="MQ94" s="3"/>
      <c r="MR94" s="3"/>
      <c r="MS94" s="3"/>
      <c r="MT94" s="3"/>
      <c r="MU94" s="3"/>
      <c r="MV94" s="3"/>
      <c r="MW94" s="3"/>
      <c r="MX94" s="3"/>
      <c r="MY94" s="3"/>
      <c r="MZ94" s="3"/>
      <c r="NA94" s="3"/>
      <c r="NB94" s="3"/>
      <c r="NC94" s="3"/>
      <c r="ND94" s="3"/>
      <c r="NE94" s="3"/>
      <c r="NF94" s="3"/>
      <c r="NG94" s="3"/>
      <c r="NH94" s="3"/>
      <c r="NI94" s="3"/>
      <c r="NJ94" s="3"/>
      <c r="NK94" s="3"/>
      <c r="NL94" s="3"/>
      <c r="NM94" s="3"/>
      <c r="NN94" s="3"/>
      <c r="NO94" s="3"/>
      <c r="NP94" s="3"/>
      <c r="NQ94" s="3"/>
      <c r="NR94" s="3"/>
      <c r="NS94" s="3"/>
      <c r="NT94" s="3"/>
      <c r="NU94" s="3"/>
      <c r="NV94" s="3"/>
      <c r="NW94" s="3"/>
      <c r="NX94" s="3"/>
      <c r="NY94" s="3"/>
      <c r="NZ94" s="3"/>
      <c r="OA94" s="3"/>
      <c r="OB94" s="3"/>
      <c r="OC94" s="3"/>
      <c r="OD94" s="3"/>
      <c r="OE94" s="3"/>
      <c r="OF94" s="3"/>
      <c r="OG94" s="3"/>
      <c r="OH94" s="3"/>
      <c r="OI94" s="3"/>
      <c r="OJ94" s="3"/>
      <c r="OK94" s="3"/>
      <c r="OL94" s="3"/>
      <c r="OM94" s="3"/>
      <c r="ON94" s="3"/>
      <c r="OO94" s="3"/>
      <c r="OP94" s="3"/>
      <c r="OQ94" s="3"/>
      <c r="OR94" s="3"/>
      <c r="OS94" s="3"/>
      <c r="OT94" s="3"/>
      <c r="OU94" s="3"/>
      <c r="OV94" s="3"/>
      <c r="OW94" s="3"/>
      <c r="OX94" s="3"/>
      <c r="OY94" s="3"/>
      <c r="OZ94" s="3"/>
      <c r="PA94" s="3"/>
      <c r="PB94" s="3"/>
      <c r="PC94" s="3"/>
      <c r="PD94" s="3"/>
      <c r="PE94" s="3"/>
      <c r="PF94" s="3"/>
      <c r="PG94" s="3"/>
      <c r="PH94" s="3"/>
      <c r="PI94" s="3"/>
      <c r="PJ94" s="3"/>
      <c r="PK94" s="3"/>
      <c r="PL94" s="3"/>
      <c r="PM94" s="3"/>
      <c r="PN94" s="3"/>
      <c r="PO94" s="3"/>
      <c r="PP94" s="3"/>
      <c r="PQ94" s="3"/>
      <c r="PR94" s="3"/>
      <c r="PS94" s="3"/>
      <c r="PT94" s="3"/>
      <c r="PU94" s="3"/>
      <c r="PV94" s="3"/>
      <c r="PW94" s="3"/>
      <c r="PX94" s="3"/>
      <c r="PY94" s="3"/>
      <c r="PZ94" s="3"/>
      <c r="QA94" s="3"/>
      <c r="QB94" s="3"/>
      <c r="QC94" s="3"/>
      <c r="QD94" s="3"/>
      <c r="QE94" s="3"/>
      <c r="QF94" s="3"/>
      <c r="QG94" s="3"/>
      <c r="QH94" s="3"/>
      <c r="QI94" s="3"/>
      <c r="QJ94" s="3"/>
      <c r="QK94" s="3"/>
      <c r="QL94" s="3"/>
      <c r="QM94" s="3"/>
      <c r="QN94" s="3"/>
      <c r="QO94" s="3"/>
      <c r="QP94" s="3"/>
      <c r="QQ94" s="3"/>
      <c r="QR94" s="3"/>
      <c r="QS94" s="3"/>
      <c r="QT94" s="3"/>
      <c r="QU94" s="3"/>
      <c r="QV94" s="3"/>
      <c r="QW94" s="3"/>
      <c r="QX94" s="3"/>
      <c r="QY94" s="3"/>
      <c r="QZ94" s="3"/>
      <c r="RA94" s="3"/>
      <c r="RB94" s="3"/>
      <c r="RC94" s="3"/>
      <c r="RD94" s="3"/>
      <c r="RE94" s="3"/>
      <c r="RF94" s="3"/>
      <c r="RG94" s="3"/>
      <c r="RH94" s="3"/>
      <c r="RI94" s="3"/>
      <c r="RJ94" s="3"/>
      <c r="RK94" s="3"/>
      <c r="RL94" s="3"/>
      <c r="RM94" s="3"/>
      <c r="RN94" s="3"/>
      <c r="RO94" s="3"/>
      <c r="RP94" s="3"/>
      <c r="RQ94" s="3"/>
      <c r="RR94" s="3"/>
      <c r="RS94" s="3"/>
      <c r="RT94" s="3"/>
      <c r="RU94" s="3"/>
      <c r="RV94" s="3"/>
      <c r="RW94" s="3"/>
      <c r="RX94" s="3"/>
      <c r="RY94" s="3"/>
      <c r="RZ94" s="3"/>
      <c r="SA94" s="3"/>
      <c r="SB94" s="3"/>
      <c r="SC94" s="3"/>
      <c r="SD94" s="3"/>
      <c r="SE94" s="3"/>
      <c r="SF94" s="3"/>
      <c r="SG94" s="3"/>
      <c r="SH94" s="3"/>
      <c r="SI94" s="3"/>
      <c r="SJ94" s="3"/>
      <c r="SK94" s="3"/>
      <c r="SL94" s="3"/>
      <c r="SM94" s="3"/>
      <c r="SN94" s="3"/>
      <c r="SO94" s="3"/>
      <c r="SP94" s="3"/>
      <c r="SQ94" s="3"/>
      <c r="SR94" s="3"/>
      <c r="SS94" s="3"/>
      <c r="ST94" s="3"/>
      <c r="SU94" s="3"/>
      <c r="SV94" s="3"/>
      <c r="SW94" s="3"/>
      <c r="SX94" s="3"/>
      <c r="SY94" s="3"/>
      <c r="SZ94" s="3"/>
      <c r="TA94" s="3"/>
      <c r="TB94" s="3"/>
      <c r="TC94" s="3"/>
      <c r="TD94" s="3"/>
      <c r="TE94" s="3"/>
      <c r="TF94" s="3"/>
      <c r="TG94" s="3"/>
      <c r="TH94" s="3"/>
      <c r="TI94" s="3"/>
      <c r="TJ94" s="3"/>
      <c r="TK94" s="3"/>
      <c r="TL94" s="3"/>
      <c r="TM94" s="3"/>
      <c r="TN94" s="3"/>
      <c r="TO94" s="3"/>
      <c r="TP94" s="3"/>
      <c r="TQ94" s="3"/>
      <c r="TR94" s="3"/>
      <c r="TS94" s="3"/>
      <c r="TT94" s="3"/>
      <c r="TU94" s="3"/>
      <c r="TV94" s="3"/>
      <c r="TW94" s="3"/>
      <c r="TX94" s="3"/>
      <c r="TY94" s="3"/>
      <c r="TZ94" s="3"/>
      <c r="UA94" s="3"/>
      <c r="UB94" s="3"/>
      <c r="UC94" s="3"/>
      <c r="UD94" s="3"/>
      <c r="UE94" s="3"/>
      <c r="UF94" s="3"/>
      <c r="UG94" s="3"/>
      <c r="UH94" s="3"/>
      <c r="UI94" s="3"/>
      <c r="UJ94" s="3"/>
      <c r="UK94" s="3"/>
      <c r="UL94" s="3"/>
      <c r="UM94" s="3"/>
      <c r="UN94" s="3"/>
      <c r="UO94" s="3"/>
      <c r="UP94" s="3"/>
      <c r="UQ94" s="3"/>
      <c r="UR94" s="3"/>
      <c r="US94" s="3"/>
      <c r="UT94" s="3"/>
      <c r="UU94" s="3"/>
      <c r="UV94" s="3"/>
      <c r="UW94" s="3"/>
      <c r="UX94" s="3"/>
      <c r="UY94" s="3"/>
      <c r="UZ94" s="3"/>
      <c r="VA94" s="3"/>
      <c r="VB94" s="3"/>
      <c r="VC94" s="3"/>
      <c r="VD94" s="3"/>
      <c r="VE94" s="3"/>
      <c r="VF94" s="3"/>
      <c r="VG94" s="3"/>
      <c r="VH94" s="3"/>
      <c r="VI94" s="3"/>
      <c r="VJ94" s="3"/>
      <c r="VK94" s="3"/>
      <c r="VL94" s="3"/>
      <c r="VM94" s="3"/>
      <c r="VN94" s="3"/>
      <c r="VO94" s="3"/>
      <c r="VP94" s="3"/>
      <c r="VQ94" s="3"/>
      <c r="VR94" s="3"/>
      <c r="VS94" s="3"/>
      <c r="VT94" s="3"/>
      <c r="VU94" s="3"/>
      <c r="VV94" s="3"/>
      <c r="VW94" s="3"/>
      <c r="VX94" s="3"/>
      <c r="VY94" s="3"/>
      <c r="VZ94" s="3"/>
      <c r="WA94" s="3"/>
      <c r="WB94" s="3"/>
      <c r="WC94" s="3"/>
      <c r="WD94" s="3"/>
      <c r="WE94" s="3"/>
      <c r="WF94" s="3"/>
      <c r="WG94" s="3"/>
      <c r="WH94" s="3"/>
      <c r="WI94" s="3"/>
      <c r="WJ94" s="3"/>
      <c r="WK94" s="3"/>
      <c r="WL94" s="3"/>
      <c r="WM94" s="3"/>
      <c r="WN94" s="3"/>
      <c r="WO94" s="3"/>
      <c r="WP94" s="3"/>
      <c r="WQ94" s="3"/>
      <c r="WR94" s="3"/>
      <c r="WS94" s="3"/>
      <c r="WT94" s="3"/>
      <c r="WU94" s="3"/>
      <c r="WV94" s="3"/>
      <c r="WW94" s="3"/>
      <c r="WX94" s="3"/>
      <c r="WY94" s="3"/>
      <c r="WZ94" s="3"/>
      <c r="XA94" s="3"/>
      <c r="XB94" s="3"/>
      <c r="XC94" s="3"/>
      <c r="XD94" s="3"/>
      <c r="XE94" s="3"/>
      <c r="XF94" s="3"/>
      <c r="XG94" s="3"/>
      <c r="XH94" s="3"/>
      <c r="XI94" s="3"/>
      <c r="XJ94" s="3"/>
      <c r="XK94" s="3"/>
      <c r="XL94" s="3"/>
      <c r="XM94" s="3"/>
      <c r="XN94" s="3"/>
      <c r="XO94" s="3"/>
      <c r="XP94" s="3"/>
      <c r="XQ94" s="3"/>
      <c r="XR94" s="3"/>
      <c r="XS94" s="3"/>
      <c r="XT94" s="3"/>
      <c r="XU94" s="3"/>
      <c r="XV94" s="3"/>
      <c r="XW94" s="3"/>
      <c r="XX94" s="3"/>
      <c r="XY94" s="3"/>
      <c r="XZ94" s="3"/>
      <c r="YA94" s="3"/>
      <c r="YB94" s="3"/>
      <c r="YC94" s="3"/>
      <c r="YD94" s="3"/>
      <c r="YE94" s="3"/>
      <c r="YF94" s="3"/>
      <c r="YG94" s="3"/>
      <c r="YH94" s="3"/>
      <c r="YI94" s="3"/>
      <c r="YJ94" s="3"/>
      <c r="YK94" s="3"/>
      <c r="YL94" s="3"/>
      <c r="YM94" s="3"/>
      <c r="YN94" s="3"/>
      <c r="YO94" s="3"/>
      <c r="YP94" s="3"/>
      <c r="YQ94" s="3"/>
      <c r="YR94" s="3"/>
      <c r="YS94" s="3"/>
      <c r="YT94" s="3"/>
      <c r="YU94" s="3"/>
      <c r="YV94" s="3"/>
      <c r="YW94" s="3"/>
      <c r="YX94" s="3"/>
      <c r="YY94" s="3"/>
      <c r="YZ94" s="3"/>
      <c r="ZA94" s="3"/>
      <c r="ZB94" s="3"/>
      <c r="ZC94" s="3"/>
      <c r="ZD94" s="3"/>
      <c r="ZE94" s="3"/>
      <c r="ZF94" s="3"/>
      <c r="ZG94" s="3"/>
      <c r="ZH94" s="3"/>
      <c r="ZI94" s="3"/>
      <c r="ZJ94" s="3"/>
      <c r="ZK94" s="3"/>
      <c r="ZL94" s="3"/>
      <c r="ZM94" s="3"/>
      <c r="ZN94" s="3"/>
      <c r="ZO94" s="3"/>
      <c r="ZP94" s="3"/>
      <c r="ZQ94" s="3"/>
      <c r="ZR94" s="3"/>
      <c r="ZS94" s="3"/>
      <c r="ZT94" s="3"/>
      <c r="ZU94" s="3"/>
      <c r="ZV94" s="3"/>
      <c r="ZW94" s="3"/>
      <c r="ZX94" s="3"/>
      <c r="ZY94" s="3"/>
      <c r="ZZ94" s="3"/>
      <c r="AAA94" s="3"/>
      <c r="AAB94" s="3"/>
      <c r="AAC94" s="3"/>
      <c r="AAD94" s="3"/>
      <c r="AAE94" s="3"/>
      <c r="AAF94" s="3"/>
      <c r="AAG94" s="3"/>
      <c r="AAH94" s="3"/>
      <c r="AAI94" s="3"/>
      <c r="AAJ94" s="3"/>
      <c r="AAK94" s="3"/>
      <c r="AAL94" s="3"/>
      <c r="AAM94" s="3"/>
      <c r="AAN94" s="3"/>
      <c r="AAO94" s="3"/>
      <c r="AAP94" s="3"/>
      <c r="AAQ94" s="3"/>
      <c r="AAR94" s="3"/>
      <c r="AAS94" s="3"/>
      <c r="AAT94" s="3"/>
      <c r="AAU94" s="3"/>
      <c r="AAV94" s="3"/>
      <c r="AAW94" s="3"/>
      <c r="AAX94" s="3"/>
      <c r="AAY94" s="3"/>
      <c r="AAZ94" s="3"/>
      <c r="ABA94" s="3"/>
      <c r="ABB94" s="3"/>
      <c r="ABC94" s="3"/>
      <c r="ABD94" s="3"/>
      <c r="ABE94" s="3"/>
      <c r="ABF94" s="3"/>
      <c r="ABG94" s="3"/>
      <c r="ABH94" s="3"/>
      <c r="ABI94" s="3"/>
      <c r="ABJ94" s="3"/>
      <c r="ABK94" s="3"/>
      <c r="ABL94" s="3"/>
      <c r="ABM94" s="3"/>
      <c r="ABN94" s="3"/>
      <c r="ABO94" s="3"/>
      <c r="ABP94" s="3"/>
      <c r="ABQ94" s="3"/>
      <c r="ABR94" s="3"/>
      <c r="ABS94" s="3"/>
      <c r="ABT94" s="3"/>
      <c r="ABU94" s="3"/>
      <c r="ABV94" s="3"/>
      <c r="ABW94" s="3"/>
      <c r="ABX94" s="3"/>
      <c r="ABY94" s="3"/>
      <c r="ABZ94" s="3"/>
      <c r="ACA94" s="3"/>
      <c r="ACB94" s="3"/>
      <c r="ACC94" s="3"/>
      <c r="ACD94" s="3"/>
      <c r="ACE94" s="3"/>
      <c r="ACF94" s="3"/>
      <c r="ACG94" s="3"/>
      <c r="ACH94" s="3"/>
      <c r="ACI94" s="3"/>
      <c r="ACJ94" s="3"/>
      <c r="ACK94" s="3"/>
      <c r="ACL94" s="3"/>
      <c r="ACM94" s="3"/>
      <c r="ACN94" s="3"/>
      <c r="ACO94" s="3"/>
      <c r="ACP94" s="3"/>
      <c r="ACQ94" s="3"/>
      <c r="ACR94" s="3"/>
      <c r="ACS94" s="3"/>
      <c r="ACT94" s="3"/>
      <c r="ACU94" s="3"/>
      <c r="ACV94" s="3"/>
      <c r="ACW94" s="3"/>
      <c r="ACX94" s="3"/>
      <c r="ACY94" s="3"/>
      <c r="ACZ94" s="3"/>
      <c r="ADA94" s="3"/>
      <c r="ADB94" s="3"/>
      <c r="ADC94" s="3"/>
      <c r="ADD94" s="3"/>
      <c r="ADE94" s="3"/>
      <c r="ADF94" s="3"/>
      <c r="ADG94" s="3"/>
      <c r="ADH94" s="3"/>
      <c r="ADI94" s="3"/>
      <c r="ADJ94" s="3"/>
      <c r="ADK94" s="3"/>
      <c r="ADL94" s="3"/>
      <c r="ADM94" s="3"/>
      <c r="ADN94" s="3"/>
      <c r="ADO94" s="3"/>
      <c r="ADP94" s="3"/>
      <c r="ADQ94" s="3"/>
      <c r="ADR94" s="3"/>
      <c r="ADS94" s="3"/>
      <c r="ADT94" s="3"/>
      <c r="ADU94" s="3"/>
      <c r="ADV94" s="3"/>
      <c r="ADW94" s="3"/>
      <c r="ADX94" s="3"/>
      <c r="ADY94" s="3"/>
      <c r="ADZ94" s="3"/>
      <c r="AEA94" s="3"/>
      <c r="AEB94" s="3"/>
      <c r="AEC94" s="3"/>
      <c r="AED94" s="3"/>
      <c r="AEE94" s="3"/>
      <c r="AEF94" s="3"/>
      <c r="AEG94" s="3"/>
      <c r="AEH94" s="3"/>
      <c r="AEI94" s="3"/>
      <c r="AEJ94" s="3"/>
      <c r="AEK94" s="3"/>
      <c r="AEL94" s="3"/>
      <c r="AEM94" s="3"/>
      <c r="AEN94" s="3"/>
      <c r="AEO94" s="3"/>
      <c r="AEP94" s="3"/>
      <c r="AEQ94" s="3"/>
      <c r="AER94" s="3"/>
      <c r="AES94" s="3"/>
      <c r="AET94" s="3"/>
      <c r="AEU94" s="3"/>
      <c r="AEV94" s="3"/>
      <c r="AEW94" s="3"/>
      <c r="AEX94" s="3"/>
      <c r="AEY94" s="3"/>
      <c r="AEZ94" s="3"/>
      <c r="AFA94" s="3"/>
      <c r="AFB94" s="3"/>
      <c r="AFC94" s="3"/>
      <c r="AFD94" s="3"/>
      <c r="AFE94" s="3"/>
      <c r="AFF94" s="3"/>
      <c r="AFG94" s="3"/>
      <c r="AFH94" s="3"/>
      <c r="AFI94" s="3"/>
      <c r="AFJ94" s="3"/>
      <c r="AFK94" s="3"/>
      <c r="AFL94" s="3"/>
      <c r="AFM94" s="3"/>
      <c r="AFN94" s="3"/>
      <c r="AFO94" s="3"/>
      <c r="AFP94" s="3"/>
      <c r="AFQ94" s="3"/>
      <c r="AFR94" s="3"/>
      <c r="AFS94" s="3"/>
      <c r="AFT94" s="3"/>
      <c r="AFU94" s="3"/>
      <c r="AFV94" s="3"/>
      <c r="AFW94" s="3"/>
      <c r="AFX94" s="3"/>
      <c r="AFY94" s="3"/>
      <c r="AFZ94" s="3"/>
      <c r="AGA94" s="3"/>
      <c r="AGB94" s="3"/>
      <c r="AGC94" s="3"/>
      <c r="AGD94" s="3"/>
      <c r="AGE94" s="3"/>
      <c r="AGF94" s="3"/>
      <c r="AGG94" s="3"/>
      <c r="AGH94" s="3"/>
      <c r="AGI94" s="3"/>
      <c r="AGJ94" s="3"/>
      <c r="AGK94" s="3"/>
      <c r="AGL94" s="3"/>
      <c r="AGM94" s="3"/>
      <c r="AGN94" s="3"/>
      <c r="AGO94" s="3"/>
      <c r="AGP94" s="3"/>
      <c r="AGQ94" s="3"/>
      <c r="AGR94" s="3"/>
      <c r="AGS94" s="3"/>
      <c r="AGT94" s="3"/>
      <c r="AGU94" s="3"/>
      <c r="AGV94" s="3"/>
      <c r="AGW94" s="3"/>
      <c r="AGX94" s="3"/>
      <c r="AGY94" s="3"/>
      <c r="AGZ94" s="3"/>
      <c r="AHA94" s="3"/>
      <c r="AHB94" s="3"/>
      <c r="AHC94" s="3"/>
      <c r="AHD94" s="3"/>
      <c r="AHE94" s="3"/>
      <c r="AHF94" s="3"/>
      <c r="AHG94" s="3"/>
      <c r="AHH94" s="3"/>
      <c r="AHI94" s="3"/>
      <c r="AHJ94" s="3"/>
      <c r="AHK94" s="3"/>
      <c r="AHL94" s="3"/>
      <c r="AHM94" s="3"/>
      <c r="AHN94" s="3"/>
      <c r="AHO94" s="3"/>
      <c r="AHP94" s="3"/>
      <c r="AHQ94" s="3"/>
      <c r="AHR94" s="3"/>
      <c r="AHS94" s="3"/>
      <c r="AHT94" s="3"/>
      <c r="AHU94" s="3"/>
      <c r="AHV94" s="3"/>
      <c r="AHW94" s="3"/>
      <c r="AHX94" s="3"/>
      <c r="AHY94" s="3"/>
      <c r="AHZ94" s="3"/>
      <c r="AIA94" s="3"/>
      <c r="AIB94" s="3"/>
      <c r="AIC94" s="3"/>
      <c r="AID94" s="3"/>
      <c r="AIE94" s="3"/>
      <c r="AIF94" s="3"/>
      <c r="AIG94" s="3"/>
      <c r="AIH94" s="3"/>
      <c r="AII94" s="3"/>
      <c r="AIJ94" s="3"/>
      <c r="AIK94" s="3"/>
      <c r="AIL94" s="3"/>
      <c r="AIM94" s="3"/>
      <c r="AIN94" s="3"/>
      <c r="AIO94" s="3"/>
      <c r="AIP94" s="3"/>
      <c r="AIQ94" s="3"/>
      <c r="AIR94" s="3"/>
      <c r="AIS94" s="3"/>
      <c r="AIT94" s="3"/>
      <c r="AIU94" s="3"/>
      <c r="AIV94" s="3"/>
      <c r="AIW94" s="3"/>
      <c r="AIX94" s="3"/>
      <c r="AIY94" s="3"/>
      <c r="AIZ94" s="3"/>
      <c r="AJA94" s="3"/>
      <c r="AJB94" s="3"/>
      <c r="AJC94" s="3"/>
      <c r="AJD94" s="3"/>
      <c r="AJE94" s="3"/>
      <c r="AJF94" s="3"/>
      <c r="AJG94" s="3"/>
      <c r="AJH94" s="3"/>
      <c r="AJI94" s="3"/>
      <c r="AJJ94" s="3"/>
      <c r="AJK94" s="3"/>
      <c r="AJL94" s="3"/>
      <c r="AJM94" s="3"/>
      <c r="AJN94" s="3"/>
      <c r="AJO94" s="3"/>
      <c r="AJP94" s="3"/>
      <c r="AJQ94" s="3"/>
      <c r="AJR94" s="3"/>
      <c r="AJS94" s="3"/>
      <c r="AJT94" s="3"/>
      <c r="AJU94" s="3"/>
      <c r="AJV94" s="3"/>
      <c r="AJW94" s="3"/>
      <c r="AJX94" s="3"/>
      <c r="AJY94" s="3"/>
      <c r="AJZ94" s="3"/>
      <c r="AKA94" s="3"/>
      <c r="AKB94" s="3"/>
      <c r="AKC94" s="3"/>
      <c r="AKD94" s="3"/>
      <c r="AKE94" s="3"/>
      <c r="AKF94" s="3"/>
      <c r="AKG94" s="3"/>
      <c r="AKH94" s="3"/>
      <c r="AKI94" s="3"/>
      <c r="AKJ94" s="3"/>
      <c r="AKK94" s="3"/>
      <c r="AKL94" s="3"/>
      <c r="AKM94" s="3"/>
      <c r="AKN94" s="3"/>
      <c r="AKO94" s="3"/>
      <c r="AKP94" s="3"/>
      <c r="AKQ94" s="3"/>
      <c r="AKR94" s="3"/>
      <c r="AKS94" s="3"/>
      <c r="AKT94" s="3"/>
      <c r="AKU94" s="3"/>
      <c r="AKV94" s="3"/>
      <c r="AKW94" s="3"/>
      <c r="AKX94" s="3"/>
      <c r="AKY94" s="3"/>
      <c r="AKZ94" s="3"/>
      <c r="ALA94" s="3"/>
      <c r="ALB94" s="3"/>
      <c r="ALC94" s="3"/>
      <c r="ALD94" s="3"/>
      <c r="ALE94" s="3"/>
      <c r="ALF94" s="3"/>
      <c r="ALG94" s="3"/>
      <c r="ALH94" s="3"/>
      <c r="ALI94" s="3"/>
      <c r="ALJ94" s="3"/>
      <c r="ALK94" s="3"/>
      <c r="ALL94" s="3"/>
      <c r="ALM94" s="3"/>
      <c r="ALN94" s="3"/>
      <c r="ALO94" s="3"/>
      <c r="ALP94" s="3"/>
      <c r="ALQ94" s="3"/>
      <c r="ALR94" s="3"/>
      <c r="ALS94" s="3"/>
      <c r="ALT94" s="3"/>
      <c r="ALU94" s="3"/>
      <c r="ALV94" s="3"/>
      <c r="ALW94" s="3"/>
      <c r="ALX94" s="3"/>
      <c r="ALY94" s="3"/>
      <c r="ALZ94" s="3"/>
      <c r="AMA94" s="3"/>
      <c r="AMB94" s="3"/>
      <c r="AMC94" s="3"/>
      <c r="AMD94" s="3"/>
      <c r="AME94" s="3"/>
      <c r="AMF94" s="3"/>
      <c r="AMG94" s="3"/>
      <c r="AMH94" s="3"/>
      <c r="AMI94" s="3"/>
      <c r="AMJ94" s="3"/>
      <c r="AMK94" s="3"/>
      <c r="AML94" s="3"/>
      <c r="AMM94" s="3"/>
      <c r="AMN94" s="3"/>
      <c r="AMO94" s="3"/>
      <c r="AMP94" s="3"/>
      <c r="AMQ94" s="3"/>
      <c r="AMR94" s="3"/>
      <c r="AMS94" s="3"/>
      <c r="AMT94" s="3"/>
      <c r="AMU94" s="3"/>
      <c r="AMV94" s="3"/>
      <c r="AMW94" s="3"/>
      <c r="AMX94" s="3"/>
      <c r="AMY94" s="3"/>
      <c r="AMZ94" s="3"/>
      <c r="ANA94" s="3"/>
      <c r="ANB94" s="3"/>
      <c r="ANC94" s="3"/>
      <c r="AND94" s="3"/>
      <c r="ANE94" s="3"/>
      <c r="ANF94" s="3"/>
      <c r="ANG94" s="3"/>
      <c r="ANH94" s="3"/>
      <c r="ANI94" s="3"/>
      <c r="ANJ94" s="3"/>
      <c r="ANK94" s="3"/>
      <c r="ANL94" s="3"/>
      <c r="ANM94" s="3"/>
      <c r="ANN94" s="3"/>
      <c r="ANO94" s="3"/>
      <c r="ANP94" s="3"/>
      <c r="ANQ94" s="3"/>
      <c r="ANR94" s="3"/>
      <c r="ANS94" s="3"/>
      <c r="ANT94" s="3"/>
      <c r="ANU94" s="3"/>
      <c r="ANV94" s="3"/>
      <c r="ANW94" s="3"/>
      <c r="ANX94" s="3"/>
      <c r="ANY94" s="3"/>
      <c r="ANZ94" s="3"/>
      <c r="AOA94" s="3"/>
      <c r="AOB94" s="3"/>
      <c r="AOC94" s="3"/>
      <c r="AOD94" s="3"/>
      <c r="AOE94" s="3"/>
      <c r="AOF94" s="3"/>
      <c r="AOG94" s="3"/>
      <c r="AOH94" s="3"/>
      <c r="AOI94" s="3"/>
      <c r="AOJ94" s="3"/>
      <c r="AOK94" s="3"/>
      <c r="AOL94" s="3"/>
      <c r="AOM94" s="3"/>
      <c r="AON94" s="3"/>
      <c r="AOO94" s="3"/>
      <c r="AOP94" s="3"/>
      <c r="AOQ94" s="3"/>
      <c r="AOR94" s="3"/>
      <c r="AOS94" s="3"/>
      <c r="AOT94" s="3"/>
      <c r="AOU94" s="3"/>
      <c r="AOV94" s="3"/>
      <c r="AOW94" s="3"/>
      <c r="AOX94" s="3"/>
      <c r="AOY94" s="3"/>
      <c r="AOZ94" s="3"/>
      <c r="APA94" s="3"/>
      <c r="APB94" s="3"/>
      <c r="APC94" s="3"/>
      <c r="APD94" s="3"/>
      <c r="APE94" s="3"/>
      <c r="APF94" s="3"/>
      <c r="APG94" s="3"/>
      <c r="APH94" s="3"/>
      <c r="API94" s="3"/>
      <c r="APJ94" s="3"/>
      <c r="APK94" s="3"/>
      <c r="APL94" s="3"/>
      <c r="APM94" s="3"/>
      <c r="APN94" s="3"/>
      <c r="APO94" s="3"/>
      <c r="APP94" s="3"/>
      <c r="APQ94" s="3"/>
      <c r="APR94" s="3"/>
      <c r="APS94" s="3"/>
      <c r="APT94" s="3"/>
      <c r="APU94" s="3"/>
      <c r="APV94" s="3"/>
      <c r="APW94" s="3"/>
      <c r="APX94" s="3"/>
      <c r="APY94" s="3"/>
      <c r="APZ94" s="3"/>
      <c r="AQA94" s="3"/>
      <c r="AQB94" s="3"/>
      <c r="AQC94" s="3"/>
      <c r="AQD94" s="3"/>
      <c r="AQE94" s="3"/>
      <c r="AQF94" s="3"/>
      <c r="AQG94" s="3"/>
      <c r="AQH94" s="3"/>
      <c r="AQI94" s="3"/>
      <c r="AQJ94" s="3"/>
      <c r="AQK94" s="3"/>
      <c r="AQL94" s="3"/>
      <c r="AQM94" s="3"/>
      <c r="AQN94" s="3"/>
      <c r="AQO94" s="3"/>
      <c r="AQP94" s="3"/>
      <c r="AQQ94" s="3"/>
      <c r="AQR94" s="3"/>
      <c r="AQS94" s="3"/>
      <c r="AQT94" s="3"/>
      <c r="AQU94" s="3"/>
      <c r="AQV94" s="3"/>
      <c r="AQW94" s="3"/>
      <c r="AQX94" s="3"/>
      <c r="AQY94" s="3"/>
      <c r="AQZ94" s="3"/>
      <c r="ARA94" s="3"/>
      <c r="ARB94" s="3"/>
      <c r="ARC94" s="3"/>
      <c r="ARD94" s="3"/>
      <c r="ARE94" s="3"/>
      <c r="ARF94" s="3"/>
      <c r="ARG94" s="3"/>
      <c r="ARH94" s="3"/>
      <c r="ARI94" s="3"/>
      <c r="ARJ94" s="3"/>
      <c r="ARK94" s="3"/>
      <c r="ARL94" s="3"/>
      <c r="ARM94" s="3"/>
      <c r="ARN94" s="3"/>
      <c r="ARO94" s="3"/>
      <c r="ARP94" s="3"/>
      <c r="ARQ94" s="3"/>
      <c r="ARR94" s="3"/>
      <c r="ARS94" s="3"/>
      <c r="ART94" s="3"/>
      <c r="ARU94" s="3"/>
      <c r="ARV94" s="3"/>
      <c r="ARW94" s="3"/>
      <c r="ARX94" s="3"/>
      <c r="ARY94" s="3"/>
      <c r="ARZ94" s="3"/>
      <c r="ASA94" s="3"/>
      <c r="ASB94" s="3"/>
      <c r="ASC94" s="3"/>
      <c r="ASD94" s="3"/>
      <c r="ASE94" s="3"/>
      <c r="ASF94" s="3"/>
      <c r="ASG94" s="3"/>
      <c r="ASH94" s="3"/>
      <c r="ASI94" s="3"/>
      <c r="ASJ94" s="3"/>
      <c r="ASK94" s="3"/>
      <c r="ASL94" s="3"/>
      <c r="ASM94" s="3"/>
      <c r="ASN94" s="3"/>
      <c r="ASO94" s="3"/>
      <c r="ASP94" s="3"/>
      <c r="ASQ94" s="3"/>
      <c r="ASR94" s="3"/>
      <c r="ASS94" s="3"/>
      <c r="AST94" s="3"/>
      <c r="ASU94" s="3"/>
      <c r="ASV94" s="3"/>
      <c r="ASW94" s="3"/>
      <c r="ASX94" s="3"/>
      <c r="ASY94" s="3"/>
      <c r="ASZ94" s="3"/>
      <c r="ATA94" s="3"/>
      <c r="ATB94" s="3"/>
      <c r="ATC94" s="3"/>
      <c r="ATD94" s="3"/>
      <c r="ATE94" s="3"/>
      <c r="ATF94" s="3"/>
      <c r="ATG94" s="3"/>
      <c r="ATH94" s="3"/>
      <c r="ATI94" s="3"/>
      <c r="ATJ94" s="3"/>
      <c r="ATK94" s="3"/>
      <c r="ATL94" s="3"/>
    </row>
    <row r="95" spans="1:1208">
      <c r="A95" s="3">
        <v>7401</v>
      </c>
      <c r="B95" s="3" t="s">
        <v>104</v>
      </c>
      <c r="C95" s="4"/>
      <c r="D95" s="4"/>
      <c r="E95" s="4"/>
      <c r="F95" s="35"/>
      <c r="G95" s="35"/>
      <c r="H95" s="4"/>
      <c r="I95" s="4"/>
      <c r="J95" s="4"/>
      <c r="K95" s="4"/>
      <c r="L95" s="4"/>
      <c r="M95" s="28"/>
      <c r="N95" s="125">
        <f>IF(N6&gt;0,ROUND(M95*$S$2,0),0)</f>
        <v>0</v>
      </c>
      <c r="O95" s="125">
        <f>IF(O6&gt;0,ROUND(N95*$S$2,0),0)</f>
        <v>0</v>
      </c>
      <c r="P95" s="125">
        <f>IF(P6&gt;0,ROUND(O95*$S$2,0),0)</f>
        <v>0</v>
      </c>
      <c r="Q95" s="125">
        <f t="shared" ref="Q95" si="74">IF(Q6&gt;0,ROUND(P95*$S$2,0),0)</f>
        <v>0</v>
      </c>
      <c r="R95" s="30">
        <f>SUM(M95:Q95)</f>
        <v>0</v>
      </c>
      <c r="S95" s="30"/>
    </row>
    <row r="96" spans="1:1208">
      <c r="A96" s="3">
        <v>7408</v>
      </c>
      <c r="B96" s="3" t="s">
        <v>105</v>
      </c>
      <c r="C96" s="43" t="s">
        <v>106</v>
      </c>
      <c r="D96" s="4"/>
      <c r="E96" s="4"/>
      <c r="F96" s="35"/>
      <c r="G96" s="35"/>
      <c r="H96" s="4"/>
      <c r="I96" s="4"/>
      <c r="J96" s="4"/>
      <c r="K96" s="4"/>
      <c r="L96" s="4"/>
      <c r="M96" s="28"/>
      <c r="N96" s="125">
        <f>IF(N6&gt;0,ROUND(M96*$S$2,0),0)</f>
        <v>0</v>
      </c>
      <c r="O96" s="125">
        <f>IF(O6&gt;0,ROUND(N96*$S$2,0),0)</f>
        <v>0</v>
      </c>
      <c r="P96" s="125">
        <f>IF(P6&gt;0,ROUND(O96*$S$2,0),0)</f>
        <v>0</v>
      </c>
      <c r="Q96" s="125">
        <f>IF(Q6&gt;0,ROUND(P96*$S$2,0),0)</f>
        <v>0</v>
      </c>
      <c r="R96" s="30">
        <f>SUM(M96:Q96)</f>
        <v>0</v>
      </c>
      <c r="S96" s="30"/>
    </row>
    <row r="97" spans="1:1208">
      <c r="B97" s="39" t="s">
        <v>107</v>
      </c>
      <c r="C97" s="39"/>
      <c r="D97" s="39"/>
      <c r="E97" s="39"/>
      <c r="F97" s="41"/>
      <c r="G97" s="41"/>
      <c r="H97" s="39"/>
      <c r="I97" s="39"/>
      <c r="J97" s="39"/>
      <c r="K97" s="39"/>
      <c r="L97" s="39"/>
      <c r="M97" s="41">
        <f>SUM(M95:M96)</f>
        <v>0</v>
      </c>
      <c r="N97" s="41">
        <f t="shared" ref="N97:R97" si="75">SUM(N95:N96)</f>
        <v>0</v>
      </c>
      <c r="O97" s="41">
        <f t="shared" si="75"/>
        <v>0</v>
      </c>
      <c r="P97" s="41">
        <f t="shared" si="75"/>
        <v>0</v>
      </c>
      <c r="Q97" s="41">
        <f t="shared" si="75"/>
        <v>0</v>
      </c>
      <c r="R97" s="41">
        <f t="shared" si="75"/>
        <v>0</v>
      </c>
      <c r="S97" s="13">
        <f>SUM(M97:Q97)</f>
        <v>0</v>
      </c>
    </row>
    <row r="99" spans="1:1208" s="34" customFormat="1">
      <c r="A99" s="4"/>
      <c r="B99" s="95" t="s">
        <v>108</v>
      </c>
      <c r="C99" s="96"/>
      <c r="D99" s="136" t="s">
        <v>109</v>
      </c>
      <c r="E99" s="96"/>
      <c r="F99" s="97"/>
      <c r="G99" s="97"/>
      <c r="H99" s="96"/>
      <c r="I99" s="96"/>
      <c r="J99" s="96"/>
      <c r="K99" s="96"/>
      <c r="L99" s="96"/>
      <c r="M99" s="96" t="str">
        <f>M86</f>
        <v>BP 1</v>
      </c>
      <c r="N99" s="96" t="str">
        <f t="shared" ref="N99:R99" si="76">N86</f>
        <v>BP 2</v>
      </c>
      <c r="O99" s="96" t="str">
        <f t="shared" si="76"/>
        <v>BP 3</v>
      </c>
      <c r="P99" s="96" t="str">
        <f t="shared" si="76"/>
        <v>BP 4</v>
      </c>
      <c r="Q99" s="96" t="str">
        <f t="shared" si="76"/>
        <v>BP 5</v>
      </c>
      <c r="R99" s="96" t="str">
        <f t="shared" si="76"/>
        <v>Total</v>
      </c>
      <c r="T99" s="4"/>
      <c r="U99" s="4"/>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c r="BY99" s="4"/>
      <c r="BZ99" s="4"/>
      <c r="CA99" s="4"/>
      <c r="CB99" s="4"/>
      <c r="CC99" s="4"/>
      <c r="CD99" s="4"/>
      <c r="CE99" s="4"/>
      <c r="CF99" s="4"/>
      <c r="CG99" s="4"/>
      <c r="CH99" s="4"/>
      <c r="CI99" s="4"/>
      <c r="CJ99" s="4"/>
      <c r="CK99" s="4"/>
      <c r="CL99" s="4"/>
      <c r="CM99" s="4"/>
      <c r="CN99" s="4"/>
      <c r="CO99" s="4"/>
      <c r="CP99" s="4"/>
      <c r="CQ99" s="4"/>
      <c r="CR99" s="4"/>
      <c r="CS99" s="4"/>
      <c r="CT99" s="4"/>
      <c r="CU99" s="4"/>
      <c r="CV99" s="4"/>
      <c r="CW99" s="4"/>
      <c r="CX99" s="4"/>
      <c r="CY99" s="4"/>
      <c r="CZ99" s="4"/>
      <c r="DA99" s="4"/>
      <c r="DB99" s="4"/>
      <c r="DC99" s="4"/>
      <c r="DD99" s="4"/>
      <c r="DE99" s="4"/>
      <c r="DF99" s="4"/>
      <c r="DG99" s="4"/>
      <c r="DH99" s="4"/>
      <c r="DI99" s="4"/>
      <c r="DJ99" s="4"/>
      <c r="DK99" s="4"/>
      <c r="DL99" s="4"/>
      <c r="DM99" s="4"/>
      <c r="DN99" s="4"/>
      <c r="DO99" s="4"/>
      <c r="DP99" s="4"/>
      <c r="DQ99" s="4"/>
      <c r="DR99" s="4"/>
      <c r="DS99" s="4"/>
      <c r="DT99" s="4"/>
      <c r="DU99" s="4"/>
      <c r="DV99" s="4"/>
      <c r="DW99" s="4"/>
      <c r="DX99" s="4"/>
      <c r="DY99" s="4"/>
      <c r="DZ99" s="4"/>
      <c r="EA99" s="4"/>
      <c r="EB99" s="4"/>
      <c r="EC99" s="4"/>
      <c r="ED99" s="4"/>
      <c r="EE99" s="4"/>
      <c r="EF99" s="4"/>
      <c r="EG99" s="4"/>
      <c r="EH99" s="4"/>
      <c r="EI99" s="4"/>
      <c r="EJ99" s="4"/>
      <c r="EK99" s="4"/>
      <c r="EL99" s="4"/>
      <c r="EM99" s="4"/>
      <c r="EN99" s="4"/>
      <c r="EO99" s="4"/>
      <c r="EP99" s="4"/>
      <c r="EQ99" s="4"/>
      <c r="ER99" s="4"/>
      <c r="ES99" s="4"/>
      <c r="ET99" s="4"/>
      <c r="EU99" s="4"/>
      <c r="EV99" s="4"/>
      <c r="EW99" s="4"/>
      <c r="EX99" s="4"/>
      <c r="EY99" s="4"/>
      <c r="EZ99" s="4"/>
      <c r="FA99" s="4"/>
      <c r="FB99" s="4"/>
      <c r="FC99" s="4"/>
      <c r="FD99" s="4"/>
      <c r="FE99" s="4"/>
      <c r="FF99" s="4"/>
      <c r="FG99" s="4"/>
      <c r="FH99" s="4"/>
      <c r="FI99" s="4"/>
      <c r="FJ99" s="4"/>
      <c r="FK99" s="4"/>
      <c r="FL99" s="4"/>
      <c r="FM99" s="4"/>
      <c r="FN99" s="4"/>
      <c r="FO99" s="4"/>
      <c r="FP99" s="4"/>
      <c r="FQ99" s="4"/>
      <c r="FR99" s="4"/>
      <c r="FS99" s="4"/>
      <c r="FT99" s="4"/>
      <c r="FU99" s="4"/>
      <c r="FV99" s="4"/>
      <c r="FW99" s="4"/>
      <c r="FX99" s="4"/>
      <c r="FY99" s="4"/>
      <c r="FZ99" s="4"/>
      <c r="GA99" s="4"/>
      <c r="GB99" s="4"/>
      <c r="GC99" s="4"/>
      <c r="GD99" s="4"/>
      <c r="GE99" s="4"/>
      <c r="GF99" s="4"/>
      <c r="GG99" s="4"/>
      <c r="GH99" s="4"/>
      <c r="GI99" s="4"/>
      <c r="GJ99" s="4"/>
      <c r="GK99" s="4"/>
      <c r="GL99" s="4"/>
      <c r="GM99" s="4"/>
      <c r="GN99" s="4"/>
      <c r="GO99" s="4"/>
      <c r="GP99" s="4"/>
      <c r="GQ99" s="4"/>
      <c r="GR99" s="4"/>
      <c r="GS99" s="4"/>
      <c r="GT99" s="4"/>
      <c r="GU99" s="4"/>
      <c r="GV99" s="4"/>
      <c r="GW99" s="4"/>
      <c r="GX99" s="4"/>
      <c r="GY99" s="4"/>
      <c r="GZ99" s="4"/>
      <c r="HA99" s="4"/>
      <c r="HB99" s="4"/>
      <c r="HC99" s="4"/>
      <c r="HD99" s="4"/>
      <c r="HE99" s="4"/>
      <c r="HF99" s="4"/>
      <c r="HG99" s="4"/>
      <c r="HH99" s="4"/>
      <c r="HI99" s="4"/>
      <c r="HJ99" s="4"/>
      <c r="HK99" s="4"/>
      <c r="HL99" s="4"/>
      <c r="HM99" s="4"/>
      <c r="HN99" s="4"/>
      <c r="HO99" s="4"/>
      <c r="HP99" s="4"/>
      <c r="HQ99" s="4"/>
      <c r="HR99" s="4"/>
      <c r="HS99" s="4"/>
      <c r="HT99" s="4"/>
      <c r="HU99" s="4"/>
      <c r="HV99" s="4"/>
      <c r="HW99" s="4"/>
      <c r="HX99" s="4"/>
      <c r="HY99" s="4"/>
      <c r="HZ99" s="4"/>
      <c r="IA99" s="4"/>
      <c r="IB99" s="4"/>
      <c r="IC99" s="4"/>
      <c r="ID99" s="4"/>
      <c r="IE99" s="4"/>
      <c r="IF99" s="4"/>
      <c r="IG99" s="4"/>
      <c r="IH99" s="4"/>
      <c r="II99" s="4"/>
      <c r="IJ99" s="4"/>
      <c r="IK99" s="4"/>
      <c r="IL99" s="4"/>
      <c r="IM99" s="4"/>
      <c r="IN99" s="4"/>
      <c r="IO99" s="4"/>
      <c r="IP99" s="4"/>
      <c r="IQ99" s="4"/>
      <c r="IR99" s="4"/>
      <c r="IS99" s="4"/>
      <c r="IT99" s="4"/>
      <c r="IU99" s="4"/>
      <c r="IV99" s="4"/>
      <c r="IW99" s="4"/>
      <c r="IX99" s="4"/>
      <c r="IY99" s="4"/>
      <c r="IZ99" s="4"/>
      <c r="JA99" s="4"/>
      <c r="JB99" s="4"/>
      <c r="JC99" s="4"/>
      <c r="JD99" s="4"/>
      <c r="JE99" s="4"/>
      <c r="JF99" s="4"/>
      <c r="JG99" s="4"/>
      <c r="JH99" s="4"/>
      <c r="JI99" s="4"/>
      <c r="JJ99" s="4"/>
      <c r="JK99" s="4"/>
      <c r="JL99" s="4"/>
      <c r="JM99" s="4"/>
      <c r="JN99" s="4"/>
      <c r="JO99" s="4"/>
      <c r="JP99" s="4"/>
      <c r="JQ99" s="4"/>
      <c r="JR99" s="4"/>
      <c r="JS99" s="4"/>
      <c r="JT99" s="4"/>
      <c r="JU99" s="4"/>
      <c r="JV99" s="4"/>
      <c r="JW99" s="4"/>
      <c r="JX99" s="4"/>
      <c r="JY99" s="4"/>
      <c r="JZ99" s="4"/>
      <c r="KA99" s="4"/>
      <c r="KB99" s="4"/>
      <c r="KC99" s="4"/>
      <c r="KD99" s="4"/>
      <c r="KE99" s="4"/>
      <c r="KF99" s="4"/>
      <c r="KG99" s="4"/>
      <c r="KH99" s="4"/>
      <c r="KI99" s="4"/>
      <c r="KJ99" s="4"/>
      <c r="KK99" s="4"/>
      <c r="KL99" s="4"/>
      <c r="KM99" s="4"/>
      <c r="KN99" s="4"/>
      <c r="KO99" s="4"/>
      <c r="KP99" s="4"/>
      <c r="KQ99" s="4"/>
      <c r="KR99" s="4"/>
      <c r="KS99" s="4"/>
      <c r="KT99" s="4"/>
      <c r="KU99" s="4"/>
      <c r="KV99" s="4"/>
      <c r="KW99" s="4"/>
      <c r="KX99" s="4"/>
      <c r="KY99" s="4"/>
      <c r="KZ99" s="4"/>
      <c r="LA99" s="4"/>
      <c r="LB99" s="4"/>
      <c r="LC99" s="4"/>
      <c r="LD99" s="4"/>
      <c r="LE99" s="4"/>
      <c r="LF99" s="4"/>
      <c r="LG99" s="4"/>
      <c r="LH99" s="4"/>
      <c r="LI99" s="4"/>
      <c r="LJ99" s="4"/>
      <c r="LK99" s="4"/>
      <c r="LL99" s="4"/>
      <c r="LM99" s="4"/>
      <c r="LN99" s="4"/>
      <c r="LO99" s="4"/>
      <c r="LP99" s="4"/>
      <c r="LQ99" s="4"/>
      <c r="LR99" s="4"/>
      <c r="LS99" s="4"/>
      <c r="LT99" s="4"/>
      <c r="LU99" s="4"/>
      <c r="LV99" s="4"/>
      <c r="LW99" s="4"/>
      <c r="LX99" s="4"/>
      <c r="LY99" s="4"/>
      <c r="LZ99" s="4"/>
      <c r="MA99" s="4"/>
      <c r="MB99" s="4"/>
      <c r="MC99" s="4"/>
      <c r="MD99" s="4"/>
      <c r="ME99" s="4"/>
      <c r="MF99" s="4"/>
      <c r="MG99" s="4"/>
      <c r="MH99" s="4"/>
      <c r="MI99" s="4"/>
      <c r="MJ99" s="4"/>
      <c r="MK99" s="4"/>
      <c r="ML99" s="4"/>
      <c r="MM99" s="4"/>
      <c r="MN99" s="4"/>
      <c r="MO99" s="4"/>
      <c r="MP99" s="4"/>
      <c r="MQ99" s="4"/>
      <c r="MR99" s="4"/>
      <c r="MS99" s="4"/>
      <c r="MT99" s="4"/>
      <c r="MU99" s="4"/>
      <c r="MV99" s="4"/>
      <c r="MW99" s="4"/>
      <c r="MX99" s="4"/>
      <c r="MY99" s="4"/>
      <c r="MZ99" s="4"/>
      <c r="NA99" s="4"/>
      <c r="NB99" s="4"/>
      <c r="NC99" s="4"/>
      <c r="ND99" s="4"/>
      <c r="NE99" s="4"/>
      <c r="NF99" s="4"/>
      <c r="NG99" s="4"/>
      <c r="NH99" s="4"/>
      <c r="NI99" s="4"/>
      <c r="NJ99" s="4"/>
      <c r="NK99" s="4"/>
      <c r="NL99" s="4"/>
      <c r="NM99" s="4"/>
      <c r="NN99" s="4"/>
      <c r="NO99" s="4"/>
      <c r="NP99" s="4"/>
      <c r="NQ99" s="4"/>
      <c r="NR99" s="4"/>
      <c r="NS99" s="4"/>
      <c r="NT99" s="4"/>
      <c r="NU99" s="4"/>
      <c r="NV99" s="4"/>
      <c r="NW99" s="4"/>
      <c r="NX99" s="4"/>
      <c r="NY99" s="4"/>
      <c r="NZ99" s="4"/>
      <c r="OA99" s="4"/>
      <c r="OB99" s="4"/>
      <c r="OC99" s="4"/>
      <c r="OD99" s="4"/>
      <c r="OE99" s="4"/>
      <c r="OF99" s="4"/>
      <c r="OG99" s="4"/>
      <c r="OH99" s="4"/>
      <c r="OI99" s="4"/>
      <c r="OJ99" s="4"/>
      <c r="OK99" s="4"/>
      <c r="OL99" s="4"/>
      <c r="OM99" s="4"/>
      <c r="ON99" s="4"/>
      <c r="OO99" s="4"/>
      <c r="OP99" s="4"/>
      <c r="OQ99" s="4"/>
      <c r="OR99" s="4"/>
      <c r="OS99" s="4"/>
      <c r="OT99" s="4"/>
      <c r="OU99" s="4"/>
      <c r="OV99" s="4"/>
      <c r="OW99" s="4"/>
      <c r="OX99" s="4"/>
      <c r="OY99" s="4"/>
      <c r="OZ99" s="4"/>
      <c r="PA99" s="4"/>
      <c r="PB99" s="4"/>
      <c r="PC99" s="4"/>
      <c r="PD99" s="4"/>
      <c r="PE99" s="4"/>
      <c r="PF99" s="4"/>
      <c r="PG99" s="4"/>
      <c r="PH99" s="4"/>
      <c r="PI99" s="4"/>
      <c r="PJ99" s="4"/>
      <c r="PK99" s="4"/>
      <c r="PL99" s="4"/>
      <c r="PM99" s="4"/>
      <c r="PN99" s="4"/>
      <c r="PO99" s="4"/>
      <c r="PP99" s="4"/>
      <c r="PQ99" s="4"/>
      <c r="PR99" s="4"/>
      <c r="PS99" s="4"/>
      <c r="PT99" s="4"/>
      <c r="PU99" s="4"/>
      <c r="PV99" s="4"/>
      <c r="PW99" s="4"/>
      <c r="PX99" s="4"/>
      <c r="PY99" s="4"/>
      <c r="PZ99" s="4"/>
      <c r="QA99" s="4"/>
      <c r="QB99" s="4"/>
      <c r="QC99" s="4"/>
      <c r="QD99" s="4"/>
      <c r="QE99" s="4"/>
      <c r="QF99" s="4"/>
      <c r="QG99" s="4"/>
      <c r="QH99" s="4"/>
      <c r="QI99" s="4"/>
      <c r="QJ99" s="4"/>
      <c r="QK99" s="4"/>
      <c r="QL99" s="4"/>
      <c r="QM99" s="4"/>
      <c r="QN99" s="4"/>
      <c r="QO99" s="4"/>
      <c r="QP99" s="4"/>
      <c r="QQ99" s="4"/>
      <c r="QR99" s="4"/>
      <c r="QS99" s="4"/>
      <c r="QT99" s="4"/>
      <c r="QU99" s="4"/>
      <c r="QV99" s="4"/>
      <c r="QW99" s="4"/>
      <c r="QX99" s="4"/>
      <c r="QY99" s="4"/>
      <c r="QZ99" s="4"/>
      <c r="RA99" s="4"/>
      <c r="RB99" s="4"/>
      <c r="RC99" s="4"/>
      <c r="RD99" s="4"/>
      <c r="RE99" s="4"/>
      <c r="RF99" s="4"/>
      <c r="RG99" s="4"/>
      <c r="RH99" s="4"/>
      <c r="RI99" s="4"/>
      <c r="RJ99" s="4"/>
      <c r="RK99" s="4"/>
      <c r="RL99" s="4"/>
      <c r="RM99" s="4"/>
      <c r="RN99" s="4"/>
      <c r="RO99" s="4"/>
      <c r="RP99" s="4"/>
      <c r="RQ99" s="4"/>
      <c r="RR99" s="4"/>
      <c r="RS99" s="4"/>
      <c r="RT99" s="4"/>
      <c r="RU99" s="4"/>
      <c r="RV99" s="4"/>
      <c r="RW99" s="4"/>
      <c r="RX99" s="4"/>
      <c r="RY99" s="4"/>
      <c r="RZ99" s="4"/>
      <c r="SA99" s="4"/>
      <c r="SB99" s="4"/>
      <c r="SC99" s="4"/>
      <c r="SD99" s="4"/>
      <c r="SE99" s="4"/>
      <c r="SF99" s="4"/>
      <c r="SG99" s="4"/>
      <c r="SH99" s="4"/>
      <c r="SI99" s="4"/>
      <c r="SJ99" s="4"/>
      <c r="SK99" s="4"/>
      <c r="SL99" s="4"/>
      <c r="SM99" s="4"/>
      <c r="SN99" s="4"/>
      <c r="SO99" s="4"/>
      <c r="SP99" s="4"/>
      <c r="SQ99" s="4"/>
      <c r="SR99" s="4"/>
      <c r="SS99" s="4"/>
      <c r="ST99" s="4"/>
      <c r="SU99" s="4"/>
      <c r="SV99" s="4"/>
      <c r="SW99" s="4"/>
      <c r="SX99" s="4"/>
      <c r="SY99" s="4"/>
      <c r="SZ99" s="4"/>
      <c r="TA99" s="4"/>
      <c r="TB99" s="4"/>
      <c r="TC99" s="4"/>
      <c r="TD99" s="4"/>
      <c r="TE99" s="4"/>
      <c r="TF99" s="4"/>
      <c r="TG99" s="4"/>
      <c r="TH99" s="4"/>
      <c r="TI99" s="4"/>
      <c r="TJ99" s="4"/>
      <c r="TK99" s="4"/>
      <c r="TL99" s="4"/>
      <c r="TM99" s="4"/>
      <c r="TN99" s="4"/>
      <c r="TO99" s="4"/>
      <c r="TP99" s="4"/>
      <c r="TQ99" s="4"/>
      <c r="TR99" s="4"/>
      <c r="TS99" s="4"/>
      <c r="TT99" s="4"/>
      <c r="TU99" s="4"/>
      <c r="TV99" s="4"/>
      <c r="TW99" s="4"/>
      <c r="TX99" s="4"/>
      <c r="TY99" s="4"/>
      <c r="TZ99" s="4"/>
      <c r="UA99" s="4"/>
      <c r="UB99" s="4"/>
      <c r="UC99" s="4"/>
      <c r="UD99" s="4"/>
      <c r="UE99" s="4"/>
      <c r="UF99" s="4"/>
      <c r="UG99" s="4"/>
      <c r="UH99" s="4"/>
      <c r="UI99" s="4"/>
      <c r="UJ99" s="4"/>
      <c r="UK99" s="4"/>
      <c r="UL99" s="4"/>
      <c r="UM99" s="4"/>
      <c r="UN99" s="4"/>
      <c r="UO99" s="4"/>
      <c r="UP99" s="4"/>
      <c r="UQ99" s="4"/>
      <c r="UR99" s="4"/>
      <c r="US99" s="4"/>
      <c r="UT99" s="4"/>
      <c r="UU99" s="4"/>
      <c r="UV99" s="4"/>
      <c r="UW99" s="4"/>
      <c r="UX99" s="4"/>
      <c r="UY99" s="4"/>
      <c r="UZ99" s="4"/>
      <c r="VA99" s="4"/>
      <c r="VB99" s="4"/>
      <c r="VC99" s="4"/>
      <c r="VD99" s="4"/>
      <c r="VE99" s="4"/>
      <c r="VF99" s="4"/>
      <c r="VG99" s="4"/>
      <c r="VH99" s="4"/>
      <c r="VI99" s="4"/>
      <c r="VJ99" s="4"/>
      <c r="VK99" s="4"/>
      <c r="VL99" s="4"/>
      <c r="VM99" s="4"/>
      <c r="VN99" s="4"/>
      <c r="VO99" s="4"/>
      <c r="VP99" s="4"/>
      <c r="VQ99" s="4"/>
      <c r="VR99" s="4"/>
      <c r="VS99" s="4"/>
      <c r="VT99" s="4"/>
      <c r="VU99" s="4"/>
      <c r="VV99" s="4"/>
      <c r="VW99" s="4"/>
      <c r="VX99" s="4"/>
      <c r="VY99" s="4"/>
      <c r="VZ99" s="4"/>
      <c r="WA99" s="4"/>
      <c r="WB99" s="4"/>
      <c r="WC99" s="4"/>
      <c r="WD99" s="4"/>
      <c r="WE99" s="4"/>
      <c r="WF99" s="4"/>
      <c r="WG99" s="4"/>
      <c r="WH99" s="4"/>
      <c r="WI99" s="4"/>
      <c r="WJ99" s="4"/>
      <c r="WK99" s="4"/>
      <c r="WL99" s="4"/>
      <c r="WM99" s="4"/>
      <c r="WN99" s="4"/>
      <c r="WO99" s="4"/>
      <c r="WP99" s="4"/>
      <c r="WQ99" s="4"/>
      <c r="WR99" s="4"/>
      <c r="WS99" s="4"/>
      <c r="WT99" s="4"/>
      <c r="WU99" s="4"/>
      <c r="WV99" s="4"/>
      <c r="WW99" s="4"/>
      <c r="WX99" s="4"/>
      <c r="WY99" s="4"/>
      <c r="WZ99" s="4"/>
      <c r="XA99" s="4"/>
      <c r="XB99" s="4"/>
      <c r="XC99" s="4"/>
      <c r="XD99" s="4"/>
      <c r="XE99" s="4"/>
      <c r="XF99" s="4"/>
      <c r="XG99" s="4"/>
      <c r="XH99" s="4"/>
      <c r="XI99" s="4"/>
      <c r="XJ99" s="4"/>
      <c r="XK99" s="4"/>
      <c r="XL99" s="4"/>
      <c r="XM99" s="4"/>
      <c r="XN99" s="4"/>
      <c r="XO99" s="4"/>
      <c r="XP99" s="4"/>
      <c r="XQ99" s="4"/>
      <c r="XR99" s="4"/>
      <c r="XS99" s="4"/>
      <c r="XT99" s="4"/>
      <c r="XU99" s="4"/>
      <c r="XV99" s="4"/>
      <c r="XW99" s="4"/>
      <c r="XX99" s="4"/>
      <c r="XY99" s="4"/>
      <c r="XZ99" s="4"/>
      <c r="YA99" s="4"/>
      <c r="YB99" s="4"/>
      <c r="YC99" s="4"/>
      <c r="YD99" s="4"/>
      <c r="YE99" s="4"/>
      <c r="YF99" s="4"/>
      <c r="YG99" s="4"/>
      <c r="YH99" s="4"/>
      <c r="YI99" s="4"/>
      <c r="YJ99" s="4"/>
      <c r="YK99" s="4"/>
      <c r="YL99" s="4"/>
      <c r="YM99" s="4"/>
      <c r="YN99" s="4"/>
      <c r="YO99" s="4"/>
      <c r="YP99" s="4"/>
      <c r="YQ99" s="4"/>
      <c r="YR99" s="4"/>
      <c r="YS99" s="4"/>
      <c r="YT99" s="4"/>
      <c r="YU99" s="4"/>
      <c r="YV99" s="4"/>
      <c r="YW99" s="4"/>
      <c r="YX99" s="4"/>
      <c r="YY99" s="4"/>
      <c r="YZ99" s="4"/>
      <c r="ZA99" s="4"/>
      <c r="ZB99" s="4"/>
      <c r="ZC99" s="4"/>
      <c r="ZD99" s="4"/>
      <c r="ZE99" s="4"/>
      <c r="ZF99" s="4"/>
      <c r="ZG99" s="4"/>
      <c r="ZH99" s="4"/>
      <c r="ZI99" s="4"/>
      <c r="ZJ99" s="4"/>
      <c r="ZK99" s="4"/>
      <c r="ZL99" s="4"/>
      <c r="ZM99" s="4"/>
      <c r="ZN99" s="4"/>
      <c r="ZO99" s="4"/>
      <c r="ZP99" s="4"/>
      <c r="ZQ99" s="4"/>
      <c r="ZR99" s="4"/>
      <c r="ZS99" s="4"/>
      <c r="ZT99" s="4"/>
      <c r="ZU99" s="4"/>
      <c r="ZV99" s="4"/>
      <c r="ZW99" s="4"/>
      <c r="ZX99" s="4"/>
      <c r="ZY99" s="4"/>
      <c r="ZZ99" s="4"/>
      <c r="AAA99" s="4"/>
      <c r="AAB99" s="4"/>
      <c r="AAC99" s="4"/>
      <c r="AAD99" s="4"/>
      <c r="AAE99" s="4"/>
      <c r="AAF99" s="4"/>
      <c r="AAG99" s="4"/>
      <c r="AAH99" s="4"/>
      <c r="AAI99" s="4"/>
      <c r="AAJ99" s="4"/>
      <c r="AAK99" s="4"/>
      <c r="AAL99" s="4"/>
      <c r="AAM99" s="4"/>
      <c r="AAN99" s="4"/>
      <c r="AAO99" s="4"/>
      <c r="AAP99" s="4"/>
      <c r="AAQ99" s="4"/>
      <c r="AAR99" s="4"/>
      <c r="AAS99" s="4"/>
      <c r="AAT99" s="4"/>
      <c r="AAU99" s="4"/>
      <c r="AAV99" s="4"/>
      <c r="AAW99" s="4"/>
      <c r="AAX99" s="4"/>
      <c r="AAY99" s="4"/>
      <c r="AAZ99" s="4"/>
      <c r="ABA99" s="4"/>
      <c r="ABB99" s="4"/>
      <c r="ABC99" s="4"/>
      <c r="ABD99" s="4"/>
      <c r="ABE99" s="4"/>
      <c r="ABF99" s="4"/>
      <c r="ABG99" s="4"/>
      <c r="ABH99" s="4"/>
      <c r="ABI99" s="4"/>
      <c r="ABJ99" s="4"/>
      <c r="ABK99" s="4"/>
      <c r="ABL99" s="4"/>
      <c r="ABM99" s="4"/>
      <c r="ABN99" s="4"/>
      <c r="ABO99" s="4"/>
      <c r="ABP99" s="4"/>
      <c r="ABQ99" s="4"/>
      <c r="ABR99" s="4"/>
      <c r="ABS99" s="4"/>
      <c r="ABT99" s="4"/>
      <c r="ABU99" s="4"/>
      <c r="ABV99" s="4"/>
      <c r="ABW99" s="4"/>
      <c r="ABX99" s="4"/>
      <c r="ABY99" s="4"/>
      <c r="ABZ99" s="4"/>
      <c r="ACA99" s="4"/>
      <c r="ACB99" s="4"/>
      <c r="ACC99" s="4"/>
      <c r="ACD99" s="4"/>
      <c r="ACE99" s="4"/>
      <c r="ACF99" s="4"/>
      <c r="ACG99" s="4"/>
      <c r="ACH99" s="4"/>
      <c r="ACI99" s="4"/>
      <c r="ACJ99" s="4"/>
      <c r="ACK99" s="4"/>
      <c r="ACL99" s="4"/>
      <c r="ACM99" s="4"/>
      <c r="ACN99" s="4"/>
      <c r="ACO99" s="4"/>
      <c r="ACP99" s="4"/>
      <c r="ACQ99" s="4"/>
      <c r="ACR99" s="4"/>
      <c r="ACS99" s="4"/>
      <c r="ACT99" s="4"/>
      <c r="ACU99" s="4"/>
      <c r="ACV99" s="4"/>
      <c r="ACW99" s="4"/>
      <c r="ACX99" s="4"/>
      <c r="ACY99" s="4"/>
      <c r="ACZ99" s="4"/>
      <c r="ADA99" s="4"/>
      <c r="ADB99" s="4"/>
      <c r="ADC99" s="4"/>
      <c r="ADD99" s="4"/>
      <c r="ADE99" s="4"/>
      <c r="ADF99" s="4"/>
      <c r="ADG99" s="4"/>
      <c r="ADH99" s="4"/>
      <c r="ADI99" s="4"/>
      <c r="ADJ99" s="4"/>
      <c r="ADK99" s="4"/>
      <c r="ADL99" s="4"/>
      <c r="ADM99" s="4"/>
      <c r="ADN99" s="4"/>
      <c r="ADO99" s="4"/>
      <c r="ADP99" s="4"/>
      <c r="ADQ99" s="4"/>
      <c r="ADR99" s="4"/>
      <c r="ADS99" s="4"/>
      <c r="ADT99" s="4"/>
      <c r="ADU99" s="4"/>
      <c r="ADV99" s="4"/>
      <c r="ADW99" s="4"/>
      <c r="ADX99" s="4"/>
      <c r="ADY99" s="4"/>
      <c r="ADZ99" s="4"/>
      <c r="AEA99" s="4"/>
      <c r="AEB99" s="4"/>
      <c r="AEC99" s="4"/>
      <c r="AED99" s="4"/>
      <c r="AEE99" s="4"/>
      <c r="AEF99" s="4"/>
      <c r="AEG99" s="4"/>
      <c r="AEH99" s="4"/>
      <c r="AEI99" s="4"/>
      <c r="AEJ99" s="4"/>
      <c r="AEK99" s="4"/>
      <c r="AEL99" s="4"/>
      <c r="AEM99" s="4"/>
      <c r="AEN99" s="4"/>
      <c r="AEO99" s="4"/>
      <c r="AEP99" s="4"/>
      <c r="AEQ99" s="4"/>
      <c r="AER99" s="4"/>
      <c r="AES99" s="4"/>
      <c r="AET99" s="4"/>
      <c r="AEU99" s="4"/>
      <c r="AEV99" s="4"/>
      <c r="AEW99" s="4"/>
      <c r="AEX99" s="4"/>
      <c r="AEY99" s="4"/>
      <c r="AEZ99" s="4"/>
      <c r="AFA99" s="4"/>
      <c r="AFB99" s="4"/>
      <c r="AFC99" s="4"/>
      <c r="AFD99" s="4"/>
      <c r="AFE99" s="4"/>
      <c r="AFF99" s="4"/>
      <c r="AFG99" s="4"/>
      <c r="AFH99" s="4"/>
      <c r="AFI99" s="4"/>
      <c r="AFJ99" s="4"/>
      <c r="AFK99" s="4"/>
      <c r="AFL99" s="4"/>
      <c r="AFM99" s="4"/>
      <c r="AFN99" s="4"/>
      <c r="AFO99" s="4"/>
      <c r="AFP99" s="4"/>
      <c r="AFQ99" s="4"/>
      <c r="AFR99" s="4"/>
      <c r="AFS99" s="4"/>
      <c r="AFT99" s="4"/>
      <c r="AFU99" s="4"/>
      <c r="AFV99" s="4"/>
      <c r="AFW99" s="4"/>
      <c r="AFX99" s="4"/>
      <c r="AFY99" s="4"/>
      <c r="AFZ99" s="4"/>
      <c r="AGA99" s="4"/>
      <c r="AGB99" s="4"/>
      <c r="AGC99" s="4"/>
      <c r="AGD99" s="4"/>
      <c r="AGE99" s="4"/>
      <c r="AGF99" s="4"/>
      <c r="AGG99" s="4"/>
      <c r="AGH99" s="4"/>
      <c r="AGI99" s="4"/>
      <c r="AGJ99" s="4"/>
      <c r="AGK99" s="4"/>
      <c r="AGL99" s="4"/>
      <c r="AGM99" s="4"/>
      <c r="AGN99" s="4"/>
      <c r="AGO99" s="4"/>
      <c r="AGP99" s="4"/>
      <c r="AGQ99" s="4"/>
      <c r="AGR99" s="4"/>
      <c r="AGS99" s="4"/>
      <c r="AGT99" s="4"/>
      <c r="AGU99" s="4"/>
      <c r="AGV99" s="4"/>
      <c r="AGW99" s="4"/>
      <c r="AGX99" s="4"/>
      <c r="AGY99" s="4"/>
      <c r="AGZ99" s="4"/>
      <c r="AHA99" s="4"/>
      <c r="AHB99" s="4"/>
      <c r="AHC99" s="4"/>
      <c r="AHD99" s="4"/>
      <c r="AHE99" s="4"/>
      <c r="AHF99" s="4"/>
      <c r="AHG99" s="4"/>
      <c r="AHH99" s="4"/>
      <c r="AHI99" s="4"/>
      <c r="AHJ99" s="4"/>
      <c r="AHK99" s="4"/>
      <c r="AHL99" s="4"/>
      <c r="AHM99" s="4"/>
      <c r="AHN99" s="4"/>
      <c r="AHO99" s="4"/>
      <c r="AHP99" s="4"/>
      <c r="AHQ99" s="4"/>
      <c r="AHR99" s="4"/>
      <c r="AHS99" s="4"/>
      <c r="AHT99" s="4"/>
      <c r="AHU99" s="4"/>
      <c r="AHV99" s="4"/>
      <c r="AHW99" s="4"/>
      <c r="AHX99" s="4"/>
      <c r="AHY99" s="4"/>
      <c r="AHZ99" s="4"/>
      <c r="AIA99" s="4"/>
      <c r="AIB99" s="4"/>
      <c r="AIC99" s="4"/>
      <c r="AID99" s="4"/>
      <c r="AIE99" s="4"/>
      <c r="AIF99" s="4"/>
      <c r="AIG99" s="4"/>
      <c r="AIH99" s="4"/>
      <c r="AII99" s="4"/>
      <c r="AIJ99" s="4"/>
      <c r="AIK99" s="4"/>
      <c r="AIL99" s="4"/>
      <c r="AIM99" s="4"/>
      <c r="AIN99" s="4"/>
      <c r="AIO99" s="4"/>
      <c r="AIP99" s="4"/>
      <c r="AIQ99" s="4"/>
      <c r="AIR99" s="4"/>
      <c r="AIS99" s="4"/>
      <c r="AIT99" s="4"/>
      <c r="AIU99" s="4"/>
      <c r="AIV99" s="4"/>
      <c r="AIW99" s="4"/>
      <c r="AIX99" s="4"/>
      <c r="AIY99" s="4"/>
      <c r="AIZ99" s="4"/>
      <c r="AJA99" s="4"/>
      <c r="AJB99" s="4"/>
      <c r="AJC99" s="4"/>
      <c r="AJD99" s="4"/>
      <c r="AJE99" s="4"/>
      <c r="AJF99" s="4"/>
      <c r="AJG99" s="4"/>
      <c r="AJH99" s="4"/>
      <c r="AJI99" s="4"/>
      <c r="AJJ99" s="4"/>
      <c r="AJK99" s="4"/>
      <c r="AJL99" s="4"/>
      <c r="AJM99" s="4"/>
      <c r="AJN99" s="4"/>
      <c r="AJO99" s="4"/>
      <c r="AJP99" s="4"/>
      <c r="AJQ99" s="4"/>
      <c r="AJR99" s="4"/>
      <c r="AJS99" s="4"/>
      <c r="AJT99" s="4"/>
      <c r="AJU99" s="4"/>
      <c r="AJV99" s="4"/>
      <c r="AJW99" s="4"/>
      <c r="AJX99" s="4"/>
      <c r="AJY99" s="4"/>
      <c r="AJZ99" s="4"/>
      <c r="AKA99" s="4"/>
      <c r="AKB99" s="4"/>
      <c r="AKC99" s="4"/>
      <c r="AKD99" s="4"/>
      <c r="AKE99" s="4"/>
      <c r="AKF99" s="4"/>
      <c r="AKG99" s="4"/>
      <c r="AKH99" s="4"/>
      <c r="AKI99" s="4"/>
      <c r="AKJ99" s="4"/>
      <c r="AKK99" s="4"/>
      <c r="AKL99" s="4"/>
      <c r="AKM99" s="4"/>
      <c r="AKN99" s="4"/>
      <c r="AKO99" s="4"/>
      <c r="AKP99" s="4"/>
      <c r="AKQ99" s="4"/>
      <c r="AKR99" s="4"/>
      <c r="AKS99" s="4"/>
      <c r="AKT99" s="4"/>
      <c r="AKU99" s="4"/>
      <c r="AKV99" s="4"/>
      <c r="AKW99" s="4"/>
      <c r="AKX99" s="4"/>
      <c r="AKY99" s="4"/>
      <c r="AKZ99" s="4"/>
      <c r="ALA99" s="4"/>
      <c r="ALB99" s="4"/>
      <c r="ALC99" s="4"/>
      <c r="ALD99" s="4"/>
      <c r="ALE99" s="4"/>
      <c r="ALF99" s="4"/>
      <c r="ALG99" s="4"/>
      <c r="ALH99" s="4"/>
      <c r="ALI99" s="4"/>
      <c r="ALJ99" s="4"/>
      <c r="ALK99" s="4"/>
      <c r="ALL99" s="4"/>
      <c r="ALM99" s="4"/>
      <c r="ALN99" s="4"/>
      <c r="ALO99" s="4"/>
      <c r="ALP99" s="4"/>
      <c r="ALQ99" s="4"/>
      <c r="ALR99" s="4"/>
      <c r="ALS99" s="4"/>
      <c r="ALT99" s="4"/>
      <c r="ALU99" s="4"/>
      <c r="ALV99" s="4"/>
      <c r="ALW99" s="4"/>
      <c r="ALX99" s="4"/>
      <c r="ALY99" s="4"/>
      <c r="ALZ99" s="4"/>
      <c r="AMA99" s="4"/>
      <c r="AMB99" s="4"/>
      <c r="AMC99" s="4"/>
      <c r="AMD99" s="4"/>
      <c r="AME99" s="4"/>
      <c r="AMF99" s="4"/>
      <c r="AMG99" s="4"/>
      <c r="AMH99" s="4"/>
      <c r="AMI99" s="4"/>
      <c r="AMJ99" s="4"/>
      <c r="AMK99" s="4"/>
      <c r="AML99" s="4"/>
      <c r="AMM99" s="4"/>
      <c r="AMN99" s="4"/>
      <c r="AMO99" s="4"/>
      <c r="AMP99" s="4"/>
      <c r="AMQ99" s="4"/>
      <c r="AMR99" s="4"/>
      <c r="AMS99" s="4"/>
      <c r="AMT99" s="4"/>
      <c r="AMU99" s="4"/>
      <c r="AMV99" s="4"/>
      <c r="AMW99" s="4"/>
      <c r="AMX99" s="4"/>
      <c r="AMY99" s="4"/>
      <c r="AMZ99" s="4"/>
      <c r="ANA99" s="4"/>
      <c r="ANB99" s="4"/>
      <c r="ANC99" s="4"/>
      <c r="AND99" s="4"/>
      <c r="ANE99" s="4"/>
      <c r="ANF99" s="4"/>
      <c r="ANG99" s="4"/>
      <c r="ANH99" s="4"/>
      <c r="ANI99" s="4"/>
      <c r="ANJ99" s="4"/>
      <c r="ANK99" s="4"/>
      <c r="ANL99" s="4"/>
      <c r="ANM99" s="4"/>
      <c r="ANN99" s="4"/>
      <c r="ANO99" s="4"/>
      <c r="ANP99" s="4"/>
      <c r="ANQ99" s="4"/>
      <c r="ANR99" s="4"/>
      <c r="ANS99" s="4"/>
      <c r="ANT99" s="4"/>
      <c r="ANU99" s="4"/>
      <c r="ANV99" s="4"/>
      <c r="ANW99" s="4"/>
      <c r="ANX99" s="4"/>
      <c r="ANY99" s="4"/>
      <c r="ANZ99" s="4"/>
      <c r="AOA99" s="4"/>
      <c r="AOB99" s="4"/>
      <c r="AOC99" s="4"/>
      <c r="AOD99" s="4"/>
      <c r="AOE99" s="4"/>
      <c r="AOF99" s="4"/>
      <c r="AOG99" s="4"/>
      <c r="AOH99" s="4"/>
      <c r="AOI99" s="4"/>
      <c r="AOJ99" s="4"/>
      <c r="AOK99" s="4"/>
      <c r="AOL99" s="4"/>
      <c r="AOM99" s="4"/>
      <c r="AON99" s="4"/>
      <c r="AOO99" s="4"/>
      <c r="AOP99" s="4"/>
      <c r="AOQ99" s="4"/>
      <c r="AOR99" s="4"/>
      <c r="AOS99" s="4"/>
      <c r="AOT99" s="4"/>
      <c r="AOU99" s="4"/>
      <c r="AOV99" s="4"/>
      <c r="AOW99" s="4"/>
      <c r="AOX99" s="4"/>
      <c r="AOY99" s="4"/>
      <c r="AOZ99" s="4"/>
      <c r="APA99" s="4"/>
      <c r="APB99" s="4"/>
      <c r="APC99" s="4"/>
      <c r="APD99" s="4"/>
      <c r="APE99" s="4"/>
      <c r="APF99" s="4"/>
      <c r="APG99" s="4"/>
      <c r="APH99" s="4"/>
      <c r="API99" s="4"/>
      <c r="APJ99" s="4"/>
      <c r="APK99" s="4"/>
      <c r="APL99" s="4"/>
      <c r="APM99" s="4"/>
      <c r="APN99" s="4"/>
      <c r="APO99" s="4"/>
      <c r="APP99" s="4"/>
      <c r="APQ99" s="4"/>
      <c r="APR99" s="4"/>
      <c r="APS99" s="4"/>
      <c r="APT99" s="4"/>
      <c r="APU99" s="4"/>
      <c r="APV99" s="4"/>
      <c r="APW99" s="4"/>
      <c r="APX99" s="4"/>
      <c r="APY99" s="4"/>
      <c r="APZ99" s="4"/>
      <c r="AQA99" s="4"/>
      <c r="AQB99" s="4"/>
      <c r="AQC99" s="4"/>
      <c r="AQD99" s="4"/>
      <c r="AQE99" s="4"/>
      <c r="AQF99" s="4"/>
      <c r="AQG99" s="4"/>
      <c r="AQH99" s="4"/>
      <c r="AQI99" s="4"/>
      <c r="AQJ99" s="4"/>
      <c r="AQK99" s="4"/>
      <c r="AQL99" s="4"/>
      <c r="AQM99" s="4"/>
      <c r="AQN99" s="4"/>
      <c r="AQO99" s="4"/>
      <c r="AQP99" s="4"/>
      <c r="AQQ99" s="4"/>
      <c r="AQR99" s="4"/>
      <c r="AQS99" s="4"/>
      <c r="AQT99" s="4"/>
      <c r="AQU99" s="4"/>
      <c r="AQV99" s="4"/>
      <c r="AQW99" s="4"/>
      <c r="AQX99" s="4"/>
      <c r="AQY99" s="4"/>
      <c r="AQZ99" s="4"/>
      <c r="ARA99" s="4"/>
      <c r="ARB99" s="4"/>
      <c r="ARC99" s="4"/>
      <c r="ARD99" s="4"/>
      <c r="ARE99" s="4"/>
      <c r="ARF99" s="4"/>
      <c r="ARG99" s="4"/>
      <c r="ARH99" s="4"/>
      <c r="ARI99" s="4"/>
      <c r="ARJ99" s="4"/>
      <c r="ARK99" s="4"/>
      <c r="ARL99" s="4"/>
      <c r="ARM99" s="4"/>
      <c r="ARN99" s="4"/>
      <c r="ARO99" s="4"/>
      <c r="ARP99" s="4"/>
      <c r="ARQ99" s="4"/>
      <c r="ARR99" s="4"/>
      <c r="ARS99" s="4"/>
      <c r="ART99" s="4"/>
      <c r="ARU99" s="4"/>
      <c r="ARV99" s="4"/>
      <c r="ARW99" s="4"/>
      <c r="ARX99" s="4"/>
      <c r="ARY99" s="4"/>
      <c r="ARZ99" s="4"/>
      <c r="ASA99" s="4"/>
      <c r="ASB99" s="4"/>
      <c r="ASC99" s="4"/>
      <c r="ASD99" s="4"/>
      <c r="ASE99" s="4"/>
      <c r="ASF99" s="4"/>
      <c r="ASG99" s="4"/>
      <c r="ASH99" s="4"/>
      <c r="ASI99" s="4"/>
      <c r="ASJ99" s="4"/>
      <c r="ASK99" s="4"/>
      <c r="ASL99" s="4"/>
      <c r="ASM99" s="4"/>
      <c r="ASN99" s="4"/>
      <c r="ASO99" s="4"/>
      <c r="ASP99" s="4"/>
      <c r="ASQ99" s="4"/>
      <c r="ASR99" s="4"/>
      <c r="ASS99" s="4"/>
      <c r="AST99" s="4"/>
      <c r="ASU99" s="4"/>
      <c r="ASV99" s="4"/>
      <c r="ASW99" s="4"/>
      <c r="ASX99" s="4"/>
      <c r="ASY99" s="4"/>
      <c r="ASZ99" s="4"/>
      <c r="ATA99" s="4"/>
      <c r="ATB99" s="4"/>
      <c r="ATC99" s="4"/>
      <c r="ATD99" s="4"/>
      <c r="ATE99" s="4"/>
      <c r="ATF99" s="4"/>
      <c r="ATG99" s="4"/>
      <c r="ATH99" s="4"/>
      <c r="ATI99" s="4"/>
      <c r="ATJ99" s="4"/>
      <c r="ATK99" s="4"/>
      <c r="ATL99" s="4"/>
    </row>
    <row r="100" spans="1:1208">
      <c r="A100" s="3">
        <v>7290</v>
      </c>
      <c r="B100" s="91" t="s">
        <v>110</v>
      </c>
      <c r="C100" s="91"/>
      <c r="D100" s="91"/>
      <c r="E100" s="91"/>
      <c r="F100" s="92"/>
      <c r="G100" s="92"/>
      <c r="H100" s="91"/>
      <c r="I100" s="91"/>
      <c r="J100" s="91"/>
      <c r="K100" s="91"/>
      <c r="L100" s="91"/>
      <c r="M100" s="121"/>
      <c r="N100" s="121"/>
      <c r="O100" s="121"/>
      <c r="P100" s="121"/>
      <c r="Q100" s="121"/>
      <c r="R100" s="92">
        <f>SUM(M100:Q100)</f>
        <v>0</v>
      </c>
      <c r="S100" s="13"/>
    </row>
    <row r="101" spans="1:1208">
      <c r="A101" s="3">
        <v>6340</v>
      </c>
      <c r="B101" s="91" t="s">
        <v>111</v>
      </c>
      <c r="C101" s="91"/>
      <c r="D101" s="91"/>
      <c r="E101" s="91"/>
      <c r="F101" s="92"/>
      <c r="G101" s="92"/>
      <c r="H101" s="91"/>
      <c r="I101" s="91"/>
      <c r="J101" s="91"/>
      <c r="K101" s="91"/>
      <c r="L101" s="91"/>
      <c r="M101" s="121"/>
      <c r="N101" s="121"/>
      <c r="O101" s="121"/>
      <c r="P101" s="121"/>
      <c r="Q101" s="121"/>
      <c r="R101" s="92">
        <f t="shared" ref="R101:R104" si="77">SUM(M101:Q101)</f>
        <v>0</v>
      </c>
      <c r="S101" s="13"/>
    </row>
    <row r="102" spans="1:1208">
      <c r="A102" s="3">
        <v>7283</v>
      </c>
      <c r="B102" s="91" t="s">
        <v>102</v>
      </c>
      <c r="C102" s="91"/>
      <c r="D102" s="91"/>
      <c r="E102" s="91"/>
      <c r="F102" s="92"/>
      <c r="G102" s="92"/>
      <c r="H102" s="91"/>
      <c r="I102" s="91"/>
      <c r="J102" s="91"/>
      <c r="K102" s="91"/>
      <c r="L102" s="91"/>
      <c r="M102" s="121"/>
      <c r="N102" s="121"/>
      <c r="O102" s="121"/>
      <c r="P102" s="121"/>
      <c r="Q102" s="121"/>
      <c r="R102" s="92">
        <f t="shared" si="77"/>
        <v>0</v>
      </c>
      <c r="S102" s="13"/>
    </row>
    <row r="103" spans="1:1208">
      <c r="A103" s="3">
        <v>7283</v>
      </c>
      <c r="B103" s="91" t="s">
        <v>112</v>
      </c>
      <c r="C103" s="91"/>
      <c r="D103" s="91"/>
      <c r="E103" s="91"/>
      <c r="F103" s="92"/>
      <c r="G103" s="92"/>
      <c r="H103" s="91"/>
      <c r="I103" s="91"/>
      <c r="J103" s="91"/>
      <c r="K103" s="91"/>
      <c r="L103" s="91"/>
      <c r="M103" s="121"/>
      <c r="N103" s="121"/>
      <c r="O103" s="121"/>
      <c r="P103" s="121"/>
      <c r="Q103" s="121"/>
      <c r="R103" s="92">
        <f t="shared" si="77"/>
        <v>0</v>
      </c>
      <c r="S103" s="13"/>
    </row>
    <row r="104" spans="1:1208">
      <c r="A104" s="3">
        <v>7283</v>
      </c>
      <c r="B104" s="91" t="s">
        <v>113</v>
      </c>
      <c r="C104" s="91"/>
      <c r="D104" s="91"/>
      <c r="E104" s="91"/>
      <c r="F104" s="92"/>
      <c r="G104" s="92"/>
      <c r="H104" s="91"/>
      <c r="I104" s="91"/>
      <c r="J104" s="91"/>
      <c r="K104" s="91"/>
      <c r="L104" s="91"/>
      <c r="M104" s="121"/>
      <c r="N104" s="121"/>
      <c r="O104" s="121"/>
      <c r="P104" s="121"/>
      <c r="Q104" s="121"/>
      <c r="R104" s="92">
        <f t="shared" si="77"/>
        <v>0</v>
      </c>
      <c r="S104" s="13"/>
    </row>
    <row r="105" spans="1:1208">
      <c r="B105" s="93" t="s">
        <v>114</v>
      </c>
      <c r="C105" s="93"/>
      <c r="D105" s="93"/>
      <c r="E105" s="93"/>
      <c r="F105" s="94"/>
      <c r="G105" s="94"/>
      <c r="H105" s="93"/>
      <c r="I105" s="93"/>
      <c r="J105" s="93"/>
      <c r="K105" s="93"/>
      <c r="L105" s="93"/>
      <c r="M105" s="94">
        <f>SUM(M100:M104)</f>
        <v>0</v>
      </c>
      <c r="N105" s="94">
        <f t="shared" ref="N105:Q105" si="78">SUM(N100:N104)</f>
        <v>0</v>
      </c>
      <c r="O105" s="94">
        <f t="shared" si="78"/>
        <v>0</v>
      </c>
      <c r="P105" s="94">
        <f t="shared" si="78"/>
        <v>0</v>
      </c>
      <c r="Q105" s="94">
        <f t="shared" si="78"/>
        <v>0</v>
      </c>
      <c r="R105" s="94">
        <f>SUM(R100:R104)</f>
        <v>0</v>
      </c>
      <c r="S105" s="13">
        <f>SUM(M105:Q105)</f>
        <v>0</v>
      </c>
    </row>
    <row r="106" spans="1:1208" ht="15" customHeight="1">
      <c r="B106" s="43" t="s">
        <v>115</v>
      </c>
      <c r="C106" s="122"/>
    </row>
    <row r="107" spans="1:1208">
      <c r="C107" s="99"/>
    </row>
    <row r="108" spans="1:1208" s="34" customFormat="1">
      <c r="A108" s="4"/>
      <c r="B108" s="22" t="s">
        <v>116</v>
      </c>
      <c r="F108" s="38"/>
      <c r="G108" s="38"/>
      <c r="M108" s="34" t="str">
        <f>M99</f>
        <v>BP 1</v>
      </c>
      <c r="N108" s="34" t="str">
        <f t="shared" ref="N108:R108" si="79">N99</f>
        <v>BP 2</v>
      </c>
      <c r="O108" s="34" t="str">
        <f t="shared" si="79"/>
        <v>BP 3</v>
      </c>
      <c r="P108" s="34" t="str">
        <f t="shared" si="79"/>
        <v>BP 4</v>
      </c>
      <c r="Q108" s="34" t="str">
        <f t="shared" si="79"/>
        <v>BP 5</v>
      </c>
      <c r="R108" s="34" t="str">
        <f t="shared" si="79"/>
        <v>Total</v>
      </c>
      <c r="T108" s="4"/>
      <c r="U108" s="4"/>
      <c r="V108" s="4"/>
      <c r="W108" s="4"/>
      <c r="X108" s="4"/>
      <c r="Y108" s="4"/>
      <c r="Z108" s="4"/>
      <c r="AA108" s="4"/>
      <c r="AB108" s="4"/>
      <c r="AC108" s="4"/>
      <c r="AD108" s="4"/>
      <c r="AE108" s="4"/>
      <c r="AF108" s="4"/>
      <c r="AG108" s="4"/>
      <c r="AH108" s="4"/>
      <c r="AI108" s="4"/>
      <c r="AJ108" s="4"/>
      <c r="AK108" s="4"/>
      <c r="AL108" s="4"/>
      <c r="AM108" s="4"/>
      <c r="AN108" s="4"/>
      <c r="AO108" s="4"/>
      <c r="AP108" s="4"/>
      <c r="AQ108" s="4"/>
      <c r="AR108" s="4"/>
      <c r="AS108" s="4"/>
      <c r="AT108" s="4"/>
      <c r="AU108" s="4"/>
      <c r="AV108" s="4"/>
      <c r="AW108" s="4"/>
      <c r="AX108" s="4"/>
      <c r="AY108" s="4"/>
      <c r="AZ108" s="4"/>
      <c r="BA108" s="4"/>
      <c r="BB108" s="4"/>
      <c r="BC108" s="4"/>
      <c r="BD108" s="4"/>
      <c r="BE108" s="4"/>
      <c r="BF108" s="4"/>
      <c r="BG108" s="4"/>
      <c r="BH108" s="4"/>
      <c r="BI108" s="4"/>
      <c r="BJ108" s="4"/>
      <c r="BK108" s="4"/>
      <c r="BL108" s="4"/>
      <c r="BM108" s="4"/>
      <c r="BN108" s="4"/>
      <c r="BO108" s="4"/>
      <c r="BP108" s="4"/>
      <c r="BQ108" s="4"/>
      <c r="BR108" s="4"/>
      <c r="BS108" s="4"/>
      <c r="BT108" s="4"/>
      <c r="BU108" s="4"/>
      <c r="BV108" s="4"/>
      <c r="BW108" s="4"/>
      <c r="BX108" s="4"/>
      <c r="BY108" s="4"/>
      <c r="BZ108" s="4"/>
      <c r="CA108" s="4"/>
      <c r="CB108" s="4"/>
      <c r="CC108" s="4"/>
      <c r="CD108" s="4"/>
      <c r="CE108" s="4"/>
      <c r="CF108" s="4"/>
      <c r="CG108" s="4"/>
      <c r="CH108" s="4"/>
      <c r="CI108" s="4"/>
      <c r="CJ108" s="4"/>
      <c r="CK108" s="4"/>
      <c r="CL108" s="4"/>
      <c r="CM108" s="4"/>
      <c r="CN108" s="4"/>
      <c r="CO108" s="4"/>
      <c r="CP108" s="4"/>
      <c r="CQ108" s="4"/>
      <c r="CR108" s="4"/>
      <c r="CS108" s="4"/>
      <c r="CT108" s="4"/>
      <c r="CU108" s="4"/>
      <c r="CV108" s="4"/>
      <c r="CW108" s="4"/>
      <c r="CX108" s="4"/>
      <c r="CY108" s="4"/>
      <c r="CZ108" s="4"/>
      <c r="DA108" s="4"/>
      <c r="DB108" s="4"/>
      <c r="DC108" s="4"/>
      <c r="DD108" s="4"/>
      <c r="DE108" s="4"/>
      <c r="DF108" s="4"/>
      <c r="DG108" s="4"/>
      <c r="DH108" s="4"/>
      <c r="DI108" s="4"/>
      <c r="DJ108" s="4"/>
      <c r="DK108" s="4"/>
      <c r="DL108" s="4"/>
      <c r="DM108" s="4"/>
      <c r="DN108" s="4"/>
      <c r="DO108" s="4"/>
      <c r="DP108" s="4"/>
      <c r="DQ108" s="4"/>
      <c r="DR108" s="4"/>
      <c r="DS108" s="4"/>
      <c r="DT108" s="4"/>
      <c r="DU108" s="4"/>
      <c r="DV108" s="4"/>
      <c r="DW108" s="4"/>
      <c r="DX108" s="4"/>
      <c r="DY108" s="4"/>
      <c r="DZ108" s="4"/>
      <c r="EA108" s="4"/>
      <c r="EB108" s="4"/>
      <c r="EC108" s="4"/>
      <c r="ED108" s="4"/>
      <c r="EE108" s="4"/>
      <c r="EF108" s="4"/>
      <c r="EG108" s="4"/>
      <c r="EH108" s="4"/>
      <c r="EI108" s="4"/>
      <c r="EJ108" s="4"/>
      <c r="EK108" s="4"/>
      <c r="EL108" s="4"/>
      <c r="EM108" s="4"/>
      <c r="EN108" s="4"/>
      <c r="EO108" s="4"/>
      <c r="EP108" s="4"/>
      <c r="EQ108" s="4"/>
      <c r="ER108" s="4"/>
      <c r="ES108" s="4"/>
      <c r="ET108" s="4"/>
      <c r="EU108" s="4"/>
      <c r="EV108" s="4"/>
      <c r="EW108" s="4"/>
      <c r="EX108" s="4"/>
      <c r="EY108" s="4"/>
      <c r="EZ108" s="4"/>
      <c r="FA108" s="4"/>
      <c r="FB108" s="4"/>
      <c r="FC108" s="4"/>
      <c r="FD108" s="4"/>
      <c r="FE108" s="4"/>
      <c r="FF108" s="4"/>
      <c r="FG108" s="4"/>
      <c r="FH108" s="4"/>
      <c r="FI108" s="4"/>
      <c r="FJ108" s="4"/>
      <c r="FK108" s="4"/>
      <c r="FL108" s="4"/>
      <c r="FM108" s="4"/>
      <c r="FN108" s="4"/>
      <c r="FO108" s="4"/>
      <c r="FP108" s="4"/>
      <c r="FQ108" s="4"/>
      <c r="FR108" s="4"/>
      <c r="FS108" s="4"/>
      <c r="FT108" s="4"/>
      <c r="FU108" s="4"/>
      <c r="FV108" s="4"/>
      <c r="FW108" s="4"/>
      <c r="FX108" s="4"/>
      <c r="FY108" s="4"/>
      <c r="FZ108" s="4"/>
      <c r="GA108" s="4"/>
      <c r="GB108" s="4"/>
      <c r="GC108" s="4"/>
      <c r="GD108" s="4"/>
      <c r="GE108" s="4"/>
      <c r="GF108" s="4"/>
      <c r="GG108" s="4"/>
      <c r="GH108" s="4"/>
      <c r="GI108" s="4"/>
      <c r="GJ108" s="4"/>
      <c r="GK108" s="4"/>
      <c r="GL108" s="4"/>
      <c r="GM108" s="4"/>
      <c r="GN108" s="4"/>
      <c r="GO108" s="4"/>
      <c r="GP108" s="4"/>
      <c r="GQ108" s="4"/>
      <c r="GR108" s="4"/>
      <c r="GS108" s="4"/>
      <c r="GT108" s="4"/>
      <c r="GU108" s="4"/>
      <c r="GV108" s="4"/>
      <c r="GW108" s="4"/>
      <c r="GX108" s="4"/>
      <c r="GY108" s="4"/>
      <c r="GZ108" s="4"/>
      <c r="HA108" s="4"/>
      <c r="HB108" s="4"/>
      <c r="HC108" s="4"/>
      <c r="HD108" s="4"/>
      <c r="HE108" s="4"/>
      <c r="HF108" s="4"/>
      <c r="HG108" s="4"/>
      <c r="HH108" s="4"/>
      <c r="HI108" s="4"/>
      <c r="HJ108" s="4"/>
      <c r="HK108" s="4"/>
      <c r="HL108" s="4"/>
      <c r="HM108" s="4"/>
      <c r="HN108" s="4"/>
      <c r="HO108" s="4"/>
      <c r="HP108" s="4"/>
      <c r="HQ108" s="4"/>
      <c r="HR108" s="4"/>
      <c r="HS108" s="4"/>
      <c r="HT108" s="4"/>
      <c r="HU108" s="4"/>
      <c r="HV108" s="4"/>
      <c r="HW108" s="4"/>
      <c r="HX108" s="4"/>
      <c r="HY108" s="4"/>
      <c r="HZ108" s="4"/>
      <c r="IA108" s="4"/>
      <c r="IB108" s="4"/>
      <c r="IC108" s="4"/>
      <c r="ID108" s="4"/>
      <c r="IE108" s="4"/>
      <c r="IF108" s="4"/>
      <c r="IG108" s="4"/>
      <c r="IH108" s="4"/>
      <c r="II108" s="4"/>
      <c r="IJ108" s="4"/>
      <c r="IK108" s="4"/>
      <c r="IL108" s="4"/>
      <c r="IM108" s="4"/>
      <c r="IN108" s="4"/>
      <c r="IO108" s="4"/>
      <c r="IP108" s="4"/>
      <c r="IQ108" s="4"/>
      <c r="IR108" s="4"/>
      <c r="IS108" s="4"/>
      <c r="IT108" s="4"/>
      <c r="IU108" s="4"/>
      <c r="IV108" s="4"/>
      <c r="IW108" s="4"/>
      <c r="IX108" s="4"/>
      <c r="IY108" s="4"/>
      <c r="IZ108" s="4"/>
      <c r="JA108" s="4"/>
      <c r="JB108" s="4"/>
      <c r="JC108" s="4"/>
      <c r="JD108" s="4"/>
      <c r="JE108" s="4"/>
      <c r="JF108" s="4"/>
      <c r="JG108" s="4"/>
      <c r="JH108" s="4"/>
      <c r="JI108" s="4"/>
      <c r="JJ108" s="4"/>
      <c r="JK108" s="4"/>
      <c r="JL108" s="4"/>
      <c r="JM108" s="4"/>
      <c r="JN108" s="4"/>
      <c r="JO108" s="4"/>
      <c r="JP108" s="4"/>
      <c r="JQ108" s="4"/>
      <c r="JR108" s="4"/>
      <c r="JS108" s="4"/>
      <c r="JT108" s="4"/>
      <c r="JU108" s="4"/>
      <c r="JV108" s="4"/>
      <c r="JW108" s="4"/>
      <c r="JX108" s="4"/>
      <c r="JY108" s="4"/>
      <c r="JZ108" s="4"/>
      <c r="KA108" s="4"/>
      <c r="KB108" s="4"/>
      <c r="KC108" s="4"/>
      <c r="KD108" s="4"/>
      <c r="KE108" s="4"/>
      <c r="KF108" s="4"/>
      <c r="KG108" s="4"/>
      <c r="KH108" s="4"/>
      <c r="KI108" s="4"/>
      <c r="KJ108" s="4"/>
      <c r="KK108" s="4"/>
      <c r="KL108" s="4"/>
      <c r="KM108" s="4"/>
      <c r="KN108" s="4"/>
      <c r="KO108" s="4"/>
      <c r="KP108" s="4"/>
      <c r="KQ108" s="4"/>
      <c r="KR108" s="4"/>
      <c r="KS108" s="4"/>
      <c r="KT108" s="4"/>
      <c r="KU108" s="4"/>
      <c r="KV108" s="4"/>
      <c r="KW108" s="4"/>
      <c r="KX108" s="4"/>
      <c r="KY108" s="4"/>
      <c r="KZ108" s="4"/>
      <c r="LA108" s="4"/>
      <c r="LB108" s="4"/>
      <c r="LC108" s="4"/>
      <c r="LD108" s="4"/>
      <c r="LE108" s="4"/>
      <c r="LF108" s="4"/>
      <c r="LG108" s="4"/>
      <c r="LH108" s="4"/>
      <c r="LI108" s="4"/>
      <c r="LJ108" s="4"/>
      <c r="LK108" s="4"/>
      <c r="LL108" s="4"/>
      <c r="LM108" s="4"/>
      <c r="LN108" s="4"/>
      <c r="LO108" s="4"/>
      <c r="LP108" s="4"/>
      <c r="LQ108" s="4"/>
      <c r="LR108" s="4"/>
      <c r="LS108" s="4"/>
      <c r="LT108" s="4"/>
      <c r="LU108" s="4"/>
      <c r="LV108" s="4"/>
      <c r="LW108" s="4"/>
      <c r="LX108" s="4"/>
      <c r="LY108" s="4"/>
      <c r="LZ108" s="4"/>
      <c r="MA108" s="4"/>
      <c r="MB108" s="4"/>
      <c r="MC108" s="4"/>
      <c r="MD108" s="4"/>
      <c r="ME108" s="4"/>
      <c r="MF108" s="4"/>
      <c r="MG108" s="4"/>
      <c r="MH108" s="4"/>
      <c r="MI108" s="4"/>
      <c r="MJ108" s="4"/>
      <c r="MK108" s="4"/>
      <c r="ML108" s="4"/>
      <c r="MM108" s="4"/>
      <c r="MN108" s="4"/>
      <c r="MO108" s="4"/>
      <c r="MP108" s="4"/>
      <c r="MQ108" s="4"/>
      <c r="MR108" s="4"/>
      <c r="MS108" s="4"/>
      <c r="MT108" s="4"/>
      <c r="MU108" s="4"/>
      <c r="MV108" s="4"/>
      <c r="MW108" s="4"/>
      <c r="MX108" s="4"/>
      <c r="MY108" s="4"/>
      <c r="MZ108" s="4"/>
      <c r="NA108" s="4"/>
      <c r="NB108" s="4"/>
      <c r="NC108" s="4"/>
      <c r="ND108" s="4"/>
      <c r="NE108" s="4"/>
      <c r="NF108" s="4"/>
      <c r="NG108" s="4"/>
      <c r="NH108" s="4"/>
      <c r="NI108" s="4"/>
      <c r="NJ108" s="4"/>
      <c r="NK108" s="4"/>
      <c r="NL108" s="4"/>
      <c r="NM108" s="4"/>
      <c r="NN108" s="4"/>
      <c r="NO108" s="4"/>
      <c r="NP108" s="4"/>
      <c r="NQ108" s="4"/>
      <c r="NR108" s="4"/>
      <c r="NS108" s="4"/>
      <c r="NT108" s="4"/>
      <c r="NU108" s="4"/>
      <c r="NV108" s="4"/>
      <c r="NW108" s="4"/>
      <c r="NX108" s="4"/>
      <c r="NY108" s="4"/>
      <c r="NZ108" s="4"/>
      <c r="OA108" s="4"/>
      <c r="OB108" s="4"/>
      <c r="OC108" s="4"/>
      <c r="OD108" s="4"/>
      <c r="OE108" s="4"/>
      <c r="OF108" s="4"/>
      <c r="OG108" s="4"/>
      <c r="OH108" s="4"/>
      <c r="OI108" s="4"/>
      <c r="OJ108" s="4"/>
      <c r="OK108" s="4"/>
      <c r="OL108" s="4"/>
      <c r="OM108" s="4"/>
      <c r="ON108" s="4"/>
      <c r="OO108" s="4"/>
      <c r="OP108" s="4"/>
      <c r="OQ108" s="4"/>
      <c r="OR108" s="4"/>
      <c r="OS108" s="4"/>
      <c r="OT108" s="4"/>
      <c r="OU108" s="4"/>
      <c r="OV108" s="4"/>
      <c r="OW108" s="4"/>
      <c r="OX108" s="4"/>
      <c r="OY108" s="4"/>
      <c r="OZ108" s="4"/>
      <c r="PA108" s="4"/>
      <c r="PB108" s="4"/>
      <c r="PC108" s="4"/>
      <c r="PD108" s="4"/>
      <c r="PE108" s="4"/>
      <c r="PF108" s="4"/>
      <c r="PG108" s="4"/>
      <c r="PH108" s="4"/>
      <c r="PI108" s="4"/>
      <c r="PJ108" s="4"/>
      <c r="PK108" s="4"/>
      <c r="PL108" s="4"/>
      <c r="PM108" s="4"/>
      <c r="PN108" s="4"/>
      <c r="PO108" s="4"/>
      <c r="PP108" s="4"/>
      <c r="PQ108" s="4"/>
      <c r="PR108" s="4"/>
      <c r="PS108" s="4"/>
      <c r="PT108" s="4"/>
      <c r="PU108" s="4"/>
      <c r="PV108" s="4"/>
      <c r="PW108" s="4"/>
      <c r="PX108" s="4"/>
      <c r="PY108" s="4"/>
      <c r="PZ108" s="4"/>
      <c r="QA108" s="4"/>
      <c r="QB108" s="4"/>
      <c r="QC108" s="4"/>
      <c r="QD108" s="4"/>
      <c r="QE108" s="4"/>
      <c r="QF108" s="4"/>
      <c r="QG108" s="4"/>
      <c r="QH108" s="4"/>
      <c r="QI108" s="4"/>
      <c r="QJ108" s="4"/>
      <c r="QK108" s="4"/>
      <c r="QL108" s="4"/>
      <c r="QM108" s="4"/>
      <c r="QN108" s="4"/>
      <c r="QO108" s="4"/>
      <c r="QP108" s="4"/>
      <c r="QQ108" s="4"/>
      <c r="QR108" s="4"/>
      <c r="QS108" s="4"/>
      <c r="QT108" s="4"/>
      <c r="QU108" s="4"/>
      <c r="QV108" s="4"/>
      <c r="QW108" s="4"/>
      <c r="QX108" s="4"/>
      <c r="QY108" s="4"/>
      <c r="QZ108" s="4"/>
      <c r="RA108" s="4"/>
      <c r="RB108" s="4"/>
      <c r="RC108" s="4"/>
      <c r="RD108" s="4"/>
      <c r="RE108" s="4"/>
      <c r="RF108" s="4"/>
      <c r="RG108" s="4"/>
      <c r="RH108" s="4"/>
      <c r="RI108" s="4"/>
      <c r="RJ108" s="4"/>
      <c r="RK108" s="4"/>
      <c r="RL108" s="4"/>
      <c r="RM108" s="4"/>
      <c r="RN108" s="4"/>
      <c r="RO108" s="4"/>
      <c r="RP108" s="4"/>
      <c r="RQ108" s="4"/>
      <c r="RR108" s="4"/>
      <c r="RS108" s="4"/>
      <c r="RT108" s="4"/>
      <c r="RU108" s="4"/>
      <c r="RV108" s="4"/>
      <c r="RW108" s="4"/>
      <c r="RX108" s="4"/>
      <c r="RY108" s="4"/>
      <c r="RZ108" s="4"/>
      <c r="SA108" s="4"/>
      <c r="SB108" s="4"/>
      <c r="SC108" s="4"/>
      <c r="SD108" s="4"/>
      <c r="SE108" s="4"/>
      <c r="SF108" s="4"/>
      <c r="SG108" s="4"/>
      <c r="SH108" s="4"/>
      <c r="SI108" s="4"/>
      <c r="SJ108" s="4"/>
      <c r="SK108" s="4"/>
      <c r="SL108" s="4"/>
      <c r="SM108" s="4"/>
      <c r="SN108" s="4"/>
      <c r="SO108" s="4"/>
      <c r="SP108" s="4"/>
      <c r="SQ108" s="4"/>
      <c r="SR108" s="4"/>
      <c r="SS108" s="4"/>
      <c r="ST108" s="4"/>
      <c r="SU108" s="4"/>
      <c r="SV108" s="4"/>
      <c r="SW108" s="4"/>
      <c r="SX108" s="4"/>
      <c r="SY108" s="4"/>
      <c r="SZ108" s="4"/>
      <c r="TA108" s="4"/>
      <c r="TB108" s="4"/>
      <c r="TC108" s="4"/>
      <c r="TD108" s="4"/>
      <c r="TE108" s="4"/>
      <c r="TF108" s="4"/>
      <c r="TG108" s="4"/>
      <c r="TH108" s="4"/>
      <c r="TI108" s="4"/>
      <c r="TJ108" s="4"/>
      <c r="TK108" s="4"/>
      <c r="TL108" s="4"/>
      <c r="TM108" s="4"/>
      <c r="TN108" s="4"/>
      <c r="TO108" s="4"/>
      <c r="TP108" s="4"/>
      <c r="TQ108" s="4"/>
      <c r="TR108" s="4"/>
      <c r="TS108" s="4"/>
      <c r="TT108" s="4"/>
      <c r="TU108" s="4"/>
      <c r="TV108" s="4"/>
      <c r="TW108" s="4"/>
      <c r="TX108" s="4"/>
      <c r="TY108" s="4"/>
      <c r="TZ108" s="4"/>
      <c r="UA108" s="4"/>
      <c r="UB108" s="4"/>
      <c r="UC108" s="4"/>
      <c r="UD108" s="4"/>
      <c r="UE108" s="4"/>
      <c r="UF108" s="4"/>
      <c r="UG108" s="4"/>
      <c r="UH108" s="4"/>
      <c r="UI108" s="4"/>
      <c r="UJ108" s="4"/>
      <c r="UK108" s="4"/>
      <c r="UL108" s="4"/>
      <c r="UM108" s="4"/>
      <c r="UN108" s="4"/>
      <c r="UO108" s="4"/>
      <c r="UP108" s="4"/>
      <c r="UQ108" s="4"/>
      <c r="UR108" s="4"/>
      <c r="US108" s="4"/>
      <c r="UT108" s="4"/>
      <c r="UU108" s="4"/>
      <c r="UV108" s="4"/>
      <c r="UW108" s="4"/>
      <c r="UX108" s="4"/>
      <c r="UY108" s="4"/>
      <c r="UZ108" s="4"/>
      <c r="VA108" s="4"/>
      <c r="VB108" s="4"/>
      <c r="VC108" s="4"/>
      <c r="VD108" s="4"/>
      <c r="VE108" s="4"/>
      <c r="VF108" s="4"/>
      <c r="VG108" s="4"/>
      <c r="VH108" s="4"/>
      <c r="VI108" s="4"/>
      <c r="VJ108" s="4"/>
      <c r="VK108" s="4"/>
      <c r="VL108" s="4"/>
      <c r="VM108" s="4"/>
      <c r="VN108" s="4"/>
      <c r="VO108" s="4"/>
      <c r="VP108" s="4"/>
      <c r="VQ108" s="4"/>
      <c r="VR108" s="4"/>
      <c r="VS108" s="4"/>
      <c r="VT108" s="4"/>
      <c r="VU108" s="4"/>
      <c r="VV108" s="4"/>
      <c r="VW108" s="4"/>
      <c r="VX108" s="4"/>
      <c r="VY108" s="4"/>
      <c r="VZ108" s="4"/>
      <c r="WA108" s="4"/>
      <c r="WB108" s="4"/>
      <c r="WC108" s="4"/>
      <c r="WD108" s="4"/>
      <c r="WE108" s="4"/>
      <c r="WF108" s="4"/>
      <c r="WG108" s="4"/>
      <c r="WH108" s="4"/>
      <c r="WI108" s="4"/>
      <c r="WJ108" s="4"/>
      <c r="WK108" s="4"/>
      <c r="WL108" s="4"/>
      <c r="WM108" s="4"/>
      <c r="WN108" s="4"/>
      <c r="WO108" s="4"/>
      <c r="WP108" s="4"/>
      <c r="WQ108" s="4"/>
      <c r="WR108" s="4"/>
      <c r="WS108" s="4"/>
      <c r="WT108" s="4"/>
      <c r="WU108" s="4"/>
      <c r="WV108" s="4"/>
      <c r="WW108" s="4"/>
      <c r="WX108" s="4"/>
      <c r="WY108" s="4"/>
      <c r="WZ108" s="4"/>
      <c r="XA108" s="4"/>
      <c r="XB108" s="4"/>
      <c r="XC108" s="4"/>
      <c r="XD108" s="4"/>
      <c r="XE108" s="4"/>
      <c r="XF108" s="4"/>
      <c r="XG108" s="4"/>
      <c r="XH108" s="4"/>
      <c r="XI108" s="4"/>
      <c r="XJ108" s="4"/>
      <c r="XK108" s="4"/>
      <c r="XL108" s="4"/>
      <c r="XM108" s="4"/>
      <c r="XN108" s="4"/>
      <c r="XO108" s="4"/>
      <c r="XP108" s="4"/>
      <c r="XQ108" s="4"/>
      <c r="XR108" s="4"/>
      <c r="XS108" s="4"/>
      <c r="XT108" s="4"/>
      <c r="XU108" s="4"/>
      <c r="XV108" s="4"/>
      <c r="XW108" s="4"/>
      <c r="XX108" s="4"/>
      <c r="XY108" s="4"/>
      <c r="XZ108" s="4"/>
      <c r="YA108" s="4"/>
      <c r="YB108" s="4"/>
      <c r="YC108" s="4"/>
      <c r="YD108" s="4"/>
      <c r="YE108" s="4"/>
      <c r="YF108" s="4"/>
      <c r="YG108" s="4"/>
      <c r="YH108" s="4"/>
      <c r="YI108" s="4"/>
      <c r="YJ108" s="4"/>
      <c r="YK108" s="4"/>
      <c r="YL108" s="4"/>
      <c r="YM108" s="4"/>
      <c r="YN108" s="4"/>
      <c r="YO108" s="4"/>
      <c r="YP108" s="4"/>
      <c r="YQ108" s="4"/>
      <c r="YR108" s="4"/>
      <c r="YS108" s="4"/>
      <c r="YT108" s="4"/>
      <c r="YU108" s="4"/>
      <c r="YV108" s="4"/>
      <c r="YW108" s="4"/>
      <c r="YX108" s="4"/>
      <c r="YY108" s="4"/>
      <c r="YZ108" s="4"/>
      <c r="ZA108" s="4"/>
      <c r="ZB108" s="4"/>
      <c r="ZC108" s="4"/>
      <c r="ZD108" s="4"/>
      <c r="ZE108" s="4"/>
      <c r="ZF108" s="4"/>
      <c r="ZG108" s="4"/>
      <c r="ZH108" s="4"/>
      <c r="ZI108" s="4"/>
      <c r="ZJ108" s="4"/>
      <c r="ZK108" s="4"/>
      <c r="ZL108" s="4"/>
      <c r="ZM108" s="4"/>
      <c r="ZN108" s="4"/>
      <c r="ZO108" s="4"/>
      <c r="ZP108" s="4"/>
      <c r="ZQ108" s="4"/>
      <c r="ZR108" s="4"/>
      <c r="ZS108" s="4"/>
      <c r="ZT108" s="4"/>
      <c r="ZU108" s="4"/>
      <c r="ZV108" s="4"/>
      <c r="ZW108" s="4"/>
      <c r="ZX108" s="4"/>
      <c r="ZY108" s="4"/>
      <c r="ZZ108" s="4"/>
      <c r="AAA108" s="4"/>
      <c r="AAB108" s="4"/>
      <c r="AAC108" s="4"/>
      <c r="AAD108" s="4"/>
      <c r="AAE108" s="4"/>
      <c r="AAF108" s="4"/>
      <c r="AAG108" s="4"/>
      <c r="AAH108" s="4"/>
      <c r="AAI108" s="4"/>
      <c r="AAJ108" s="4"/>
      <c r="AAK108" s="4"/>
      <c r="AAL108" s="4"/>
      <c r="AAM108" s="4"/>
      <c r="AAN108" s="4"/>
      <c r="AAO108" s="4"/>
      <c r="AAP108" s="4"/>
      <c r="AAQ108" s="4"/>
      <c r="AAR108" s="4"/>
      <c r="AAS108" s="4"/>
      <c r="AAT108" s="4"/>
      <c r="AAU108" s="4"/>
      <c r="AAV108" s="4"/>
      <c r="AAW108" s="4"/>
      <c r="AAX108" s="4"/>
      <c r="AAY108" s="4"/>
      <c r="AAZ108" s="4"/>
      <c r="ABA108" s="4"/>
      <c r="ABB108" s="4"/>
      <c r="ABC108" s="4"/>
      <c r="ABD108" s="4"/>
      <c r="ABE108" s="4"/>
      <c r="ABF108" s="4"/>
      <c r="ABG108" s="4"/>
      <c r="ABH108" s="4"/>
      <c r="ABI108" s="4"/>
      <c r="ABJ108" s="4"/>
      <c r="ABK108" s="4"/>
      <c r="ABL108" s="4"/>
      <c r="ABM108" s="4"/>
      <c r="ABN108" s="4"/>
      <c r="ABO108" s="4"/>
      <c r="ABP108" s="4"/>
      <c r="ABQ108" s="4"/>
      <c r="ABR108" s="4"/>
      <c r="ABS108" s="4"/>
      <c r="ABT108" s="4"/>
      <c r="ABU108" s="4"/>
      <c r="ABV108" s="4"/>
      <c r="ABW108" s="4"/>
      <c r="ABX108" s="4"/>
      <c r="ABY108" s="4"/>
      <c r="ABZ108" s="4"/>
      <c r="ACA108" s="4"/>
      <c r="ACB108" s="4"/>
      <c r="ACC108" s="4"/>
      <c r="ACD108" s="4"/>
      <c r="ACE108" s="4"/>
      <c r="ACF108" s="4"/>
      <c r="ACG108" s="4"/>
      <c r="ACH108" s="4"/>
      <c r="ACI108" s="4"/>
      <c r="ACJ108" s="4"/>
      <c r="ACK108" s="4"/>
      <c r="ACL108" s="4"/>
      <c r="ACM108" s="4"/>
      <c r="ACN108" s="4"/>
      <c r="ACO108" s="4"/>
      <c r="ACP108" s="4"/>
      <c r="ACQ108" s="4"/>
      <c r="ACR108" s="4"/>
      <c r="ACS108" s="4"/>
      <c r="ACT108" s="4"/>
      <c r="ACU108" s="4"/>
      <c r="ACV108" s="4"/>
      <c r="ACW108" s="4"/>
      <c r="ACX108" s="4"/>
      <c r="ACY108" s="4"/>
      <c r="ACZ108" s="4"/>
      <c r="ADA108" s="4"/>
      <c r="ADB108" s="4"/>
      <c r="ADC108" s="4"/>
      <c r="ADD108" s="4"/>
      <c r="ADE108" s="4"/>
      <c r="ADF108" s="4"/>
      <c r="ADG108" s="4"/>
      <c r="ADH108" s="4"/>
      <c r="ADI108" s="4"/>
      <c r="ADJ108" s="4"/>
      <c r="ADK108" s="4"/>
      <c r="ADL108" s="4"/>
      <c r="ADM108" s="4"/>
      <c r="ADN108" s="4"/>
      <c r="ADO108" s="4"/>
      <c r="ADP108" s="4"/>
      <c r="ADQ108" s="4"/>
      <c r="ADR108" s="4"/>
      <c r="ADS108" s="4"/>
      <c r="ADT108" s="4"/>
      <c r="ADU108" s="4"/>
      <c r="ADV108" s="4"/>
      <c r="ADW108" s="4"/>
      <c r="ADX108" s="4"/>
      <c r="ADY108" s="4"/>
      <c r="ADZ108" s="4"/>
      <c r="AEA108" s="4"/>
      <c r="AEB108" s="4"/>
      <c r="AEC108" s="4"/>
      <c r="AED108" s="4"/>
      <c r="AEE108" s="4"/>
      <c r="AEF108" s="4"/>
      <c r="AEG108" s="4"/>
      <c r="AEH108" s="4"/>
      <c r="AEI108" s="4"/>
      <c r="AEJ108" s="4"/>
      <c r="AEK108" s="4"/>
      <c r="AEL108" s="4"/>
      <c r="AEM108" s="4"/>
      <c r="AEN108" s="4"/>
      <c r="AEO108" s="4"/>
      <c r="AEP108" s="4"/>
      <c r="AEQ108" s="4"/>
      <c r="AER108" s="4"/>
      <c r="AES108" s="4"/>
      <c r="AET108" s="4"/>
      <c r="AEU108" s="4"/>
      <c r="AEV108" s="4"/>
      <c r="AEW108" s="4"/>
      <c r="AEX108" s="4"/>
      <c r="AEY108" s="4"/>
      <c r="AEZ108" s="4"/>
      <c r="AFA108" s="4"/>
      <c r="AFB108" s="4"/>
      <c r="AFC108" s="4"/>
      <c r="AFD108" s="4"/>
      <c r="AFE108" s="4"/>
      <c r="AFF108" s="4"/>
      <c r="AFG108" s="4"/>
      <c r="AFH108" s="4"/>
      <c r="AFI108" s="4"/>
      <c r="AFJ108" s="4"/>
      <c r="AFK108" s="4"/>
      <c r="AFL108" s="4"/>
      <c r="AFM108" s="4"/>
      <c r="AFN108" s="4"/>
      <c r="AFO108" s="4"/>
      <c r="AFP108" s="4"/>
      <c r="AFQ108" s="4"/>
      <c r="AFR108" s="4"/>
      <c r="AFS108" s="4"/>
      <c r="AFT108" s="4"/>
      <c r="AFU108" s="4"/>
      <c r="AFV108" s="4"/>
      <c r="AFW108" s="4"/>
      <c r="AFX108" s="4"/>
      <c r="AFY108" s="4"/>
      <c r="AFZ108" s="4"/>
      <c r="AGA108" s="4"/>
      <c r="AGB108" s="4"/>
      <c r="AGC108" s="4"/>
      <c r="AGD108" s="4"/>
      <c r="AGE108" s="4"/>
      <c r="AGF108" s="4"/>
      <c r="AGG108" s="4"/>
      <c r="AGH108" s="4"/>
      <c r="AGI108" s="4"/>
      <c r="AGJ108" s="4"/>
      <c r="AGK108" s="4"/>
      <c r="AGL108" s="4"/>
      <c r="AGM108" s="4"/>
      <c r="AGN108" s="4"/>
      <c r="AGO108" s="4"/>
      <c r="AGP108" s="4"/>
      <c r="AGQ108" s="4"/>
      <c r="AGR108" s="4"/>
      <c r="AGS108" s="4"/>
      <c r="AGT108" s="4"/>
      <c r="AGU108" s="4"/>
      <c r="AGV108" s="4"/>
      <c r="AGW108" s="4"/>
      <c r="AGX108" s="4"/>
      <c r="AGY108" s="4"/>
      <c r="AGZ108" s="4"/>
      <c r="AHA108" s="4"/>
      <c r="AHB108" s="4"/>
      <c r="AHC108" s="4"/>
      <c r="AHD108" s="4"/>
      <c r="AHE108" s="4"/>
      <c r="AHF108" s="4"/>
      <c r="AHG108" s="4"/>
      <c r="AHH108" s="4"/>
      <c r="AHI108" s="4"/>
      <c r="AHJ108" s="4"/>
      <c r="AHK108" s="4"/>
      <c r="AHL108" s="4"/>
      <c r="AHM108" s="4"/>
      <c r="AHN108" s="4"/>
      <c r="AHO108" s="4"/>
      <c r="AHP108" s="4"/>
      <c r="AHQ108" s="4"/>
      <c r="AHR108" s="4"/>
      <c r="AHS108" s="4"/>
      <c r="AHT108" s="4"/>
      <c r="AHU108" s="4"/>
      <c r="AHV108" s="4"/>
      <c r="AHW108" s="4"/>
      <c r="AHX108" s="4"/>
      <c r="AHY108" s="4"/>
      <c r="AHZ108" s="4"/>
      <c r="AIA108" s="4"/>
      <c r="AIB108" s="4"/>
      <c r="AIC108" s="4"/>
      <c r="AID108" s="4"/>
      <c r="AIE108" s="4"/>
      <c r="AIF108" s="4"/>
      <c r="AIG108" s="4"/>
      <c r="AIH108" s="4"/>
      <c r="AII108" s="4"/>
      <c r="AIJ108" s="4"/>
      <c r="AIK108" s="4"/>
      <c r="AIL108" s="4"/>
      <c r="AIM108" s="4"/>
      <c r="AIN108" s="4"/>
      <c r="AIO108" s="4"/>
      <c r="AIP108" s="4"/>
      <c r="AIQ108" s="4"/>
      <c r="AIR108" s="4"/>
      <c r="AIS108" s="4"/>
      <c r="AIT108" s="4"/>
      <c r="AIU108" s="4"/>
      <c r="AIV108" s="4"/>
      <c r="AIW108" s="4"/>
      <c r="AIX108" s="4"/>
      <c r="AIY108" s="4"/>
      <c r="AIZ108" s="4"/>
      <c r="AJA108" s="4"/>
      <c r="AJB108" s="4"/>
      <c r="AJC108" s="4"/>
      <c r="AJD108" s="4"/>
      <c r="AJE108" s="4"/>
      <c r="AJF108" s="4"/>
      <c r="AJG108" s="4"/>
      <c r="AJH108" s="4"/>
      <c r="AJI108" s="4"/>
      <c r="AJJ108" s="4"/>
      <c r="AJK108" s="4"/>
      <c r="AJL108" s="4"/>
      <c r="AJM108" s="4"/>
      <c r="AJN108" s="4"/>
      <c r="AJO108" s="4"/>
      <c r="AJP108" s="4"/>
      <c r="AJQ108" s="4"/>
      <c r="AJR108" s="4"/>
      <c r="AJS108" s="4"/>
      <c r="AJT108" s="4"/>
      <c r="AJU108" s="4"/>
      <c r="AJV108" s="4"/>
      <c r="AJW108" s="4"/>
      <c r="AJX108" s="4"/>
      <c r="AJY108" s="4"/>
      <c r="AJZ108" s="4"/>
      <c r="AKA108" s="4"/>
      <c r="AKB108" s="4"/>
      <c r="AKC108" s="4"/>
      <c r="AKD108" s="4"/>
      <c r="AKE108" s="4"/>
      <c r="AKF108" s="4"/>
      <c r="AKG108" s="4"/>
      <c r="AKH108" s="4"/>
      <c r="AKI108" s="4"/>
      <c r="AKJ108" s="4"/>
      <c r="AKK108" s="4"/>
      <c r="AKL108" s="4"/>
      <c r="AKM108" s="4"/>
      <c r="AKN108" s="4"/>
      <c r="AKO108" s="4"/>
      <c r="AKP108" s="4"/>
      <c r="AKQ108" s="4"/>
      <c r="AKR108" s="4"/>
      <c r="AKS108" s="4"/>
      <c r="AKT108" s="4"/>
      <c r="AKU108" s="4"/>
      <c r="AKV108" s="4"/>
      <c r="AKW108" s="4"/>
      <c r="AKX108" s="4"/>
      <c r="AKY108" s="4"/>
      <c r="AKZ108" s="4"/>
      <c r="ALA108" s="4"/>
      <c r="ALB108" s="4"/>
      <c r="ALC108" s="4"/>
      <c r="ALD108" s="4"/>
      <c r="ALE108" s="4"/>
      <c r="ALF108" s="4"/>
      <c r="ALG108" s="4"/>
      <c r="ALH108" s="4"/>
      <c r="ALI108" s="4"/>
      <c r="ALJ108" s="4"/>
      <c r="ALK108" s="4"/>
      <c r="ALL108" s="4"/>
      <c r="ALM108" s="4"/>
      <c r="ALN108" s="4"/>
      <c r="ALO108" s="4"/>
      <c r="ALP108" s="4"/>
      <c r="ALQ108" s="4"/>
      <c r="ALR108" s="4"/>
      <c r="ALS108" s="4"/>
      <c r="ALT108" s="4"/>
      <c r="ALU108" s="4"/>
      <c r="ALV108" s="4"/>
      <c r="ALW108" s="4"/>
      <c r="ALX108" s="4"/>
      <c r="ALY108" s="4"/>
      <c r="ALZ108" s="4"/>
      <c r="AMA108" s="4"/>
      <c r="AMB108" s="4"/>
      <c r="AMC108" s="4"/>
      <c r="AMD108" s="4"/>
      <c r="AME108" s="4"/>
      <c r="AMF108" s="4"/>
      <c r="AMG108" s="4"/>
      <c r="AMH108" s="4"/>
      <c r="AMI108" s="4"/>
      <c r="AMJ108" s="4"/>
      <c r="AMK108" s="4"/>
      <c r="AML108" s="4"/>
      <c r="AMM108" s="4"/>
      <c r="AMN108" s="4"/>
      <c r="AMO108" s="4"/>
      <c r="AMP108" s="4"/>
      <c r="AMQ108" s="4"/>
      <c r="AMR108" s="4"/>
      <c r="AMS108" s="4"/>
      <c r="AMT108" s="4"/>
      <c r="AMU108" s="4"/>
      <c r="AMV108" s="4"/>
      <c r="AMW108" s="4"/>
      <c r="AMX108" s="4"/>
      <c r="AMY108" s="4"/>
      <c r="AMZ108" s="4"/>
      <c r="ANA108" s="4"/>
      <c r="ANB108" s="4"/>
      <c r="ANC108" s="4"/>
      <c r="AND108" s="4"/>
      <c r="ANE108" s="4"/>
      <c r="ANF108" s="4"/>
      <c r="ANG108" s="4"/>
      <c r="ANH108" s="4"/>
      <c r="ANI108" s="4"/>
      <c r="ANJ108" s="4"/>
      <c r="ANK108" s="4"/>
      <c r="ANL108" s="4"/>
      <c r="ANM108" s="4"/>
      <c r="ANN108" s="4"/>
      <c r="ANO108" s="4"/>
      <c r="ANP108" s="4"/>
      <c r="ANQ108" s="4"/>
      <c r="ANR108" s="4"/>
      <c r="ANS108" s="4"/>
      <c r="ANT108" s="4"/>
      <c r="ANU108" s="4"/>
      <c r="ANV108" s="4"/>
      <c r="ANW108" s="4"/>
      <c r="ANX108" s="4"/>
      <c r="ANY108" s="4"/>
      <c r="ANZ108" s="4"/>
      <c r="AOA108" s="4"/>
      <c r="AOB108" s="4"/>
      <c r="AOC108" s="4"/>
      <c r="AOD108" s="4"/>
      <c r="AOE108" s="4"/>
      <c r="AOF108" s="4"/>
      <c r="AOG108" s="4"/>
      <c r="AOH108" s="4"/>
      <c r="AOI108" s="4"/>
      <c r="AOJ108" s="4"/>
      <c r="AOK108" s="4"/>
      <c r="AOL108" s="4"/>
      <c r="AOM108" s="4"/>
      <c r="AON108" s="4"/>
      <c r="AOO108" s="4"/>
      <c r="AOP108" s="4"/>
      <c r="AOQ108" s="4"/>
      <c r="AOR108" s="4"/>
      <c r="AOS108" s="4"/>
      <c r="AOT108" s="4"/>
      <c r="AOU108" s="4"/>
      <c r="AOV108" s="4"/>
      <c r="AOW108" s="4"/>
      <c r="AOX108" s="4"/>
      <c r="AOY108" s="4"/>
      <c r="AOZ108" s="4"/>
      <c r="APA108" s="4"/>
      <c r="APB108" s="4"/>
      <c r="APC108" s="4"/>
      <c r="APD108" s="4"/>
      <c r="APE108" s="4"/>
      <c r="APF108" s="4"/>
      <c r="APG108" s="4"/>
      <c r="APH108" s="4"/>
      <c r="API108" s="4"/>
      <c r="APJ108" s="4"/>
      <c r="APK108" s="4"/>
      <c r="APL108" s="4"/>
      <c r="APM108" s="4"/>
      <c r="APN108" s="4"/>
      <c r="APO108" s="4"/>
      <c r="APP108" s="4"/>
      <c r="APQ108" s="4"/>
      <c r="APR108" s="4"/>
      <c r="APS108" s="4"/>
      <c r="APT108" s="4"/>
      <c r="APU108" s="4"/>
      <c r="APV108" s="4"/>
      <c r="APW108" s="4"/>
      <c r="APX108" s="4"/>
      <c r="APY108" s="4"/>
      <c r="APZ108" s="4"/>
      <c r="AQA108" s="4"/>
      <c r="AQB108" s="4"/>
      <c r="AQC108" s="4"/>
      <c r="AQD108" s="4"/>
      <c r="AQE108" s="4"/>
      <c r="AQF108" s="4"/>
      <c r="AQG108" s="4"/>
      <c r="AQH108" s="4"/>
      <c r="AQI108" s="4"/>
      <c r="AQJ108" s="4"/>
      <c r="AQK108" s="4"/>
      <c r="AQL108" s="4"/>
      <c r="AQM108" s="4"/>
      <c r="AQN108" s="4"/>
      <c r="AQO108" s="4"/>
      <c r="AQP108" s="4"/>
      <c r="AQQ108" s="4"/>
      <c r="AQR108" s="4"/>
      <c r="AQS108" s="4"/>
      <c r="AQT108" s="4"/>
      <c r="AQU108" s="4"/>
      <c r="AQV108" s="4"/>
      <c r="AQW108" s="4"/>
      <c r="AQX108" s="4"/>
      <c r="AQY108" s="4"/>
      <c r="AQZ108" s="4"/>
      <c r="ARA108" s="4"/>
      <c r="ARB108" s="4"/>
      <c r="ARC108" s="4"/>
      <c r="ARD108" s="4"/>
      <c r="ARE108" s="4"/>
      <c r="ARF108" s="4"/>
      <c r="ARG108" s="4"/>
      <c r="ARH108" s="4"/>
      <c r="ARI108" s="4"/>
      <c r="ARJ108" s="4"/>
      <c r="ARK108" s="4"/>
      <c r="ARL108" s="4"/>
      <c r="ARM108" s="4"/>
      <c r="ARN108" s="4"/>
      <c r="ARO108" s="4"/>
      <c r="ARP108" s="4"/>
      <c r="ARQ108" s="4"/>
      <c r="ARR108" s="4"/>
      <c r="ARS108" s="4"/>
      <c r="ART108" s="4"/>
      <c r="ARU108" s="4"/>
      <c r="ARV108" s="4"/>
      <c r="ARW108" s="4"/>
      <c r="ARX108" s="4"/>
      <c r="ARY108" s="4"/>
      <c r="ARZ108" s="4"/>
      <c r="ASA108" s="4"/>
      <c r="ASB108" s="4"/>
      <c r="ASC108" s="4"/>
      <c r="ASD108" s="4"/>
      <c r="ASE108" s="4"/>
      <c r="ASF108" s="4"/>
      <c r="ASG108" s="4"/>
      <c r="ASH108" s="4"/>
      <c r="ASI108" s="4"/>
      <c r="ASJ108" s="4"/>
      <c r="ASK108" s="4"/>
      <c r="ASL108" s="4"/>
      <c r="ASM108" s="4"/>
      <c r="ASN108" s="4"/>
      <c r="ASO108" s="4"/>
      <c r="ASP108" s="4"/>
      <c r="ASQ108" s="4"/>
      <c r="ASR108" s="4"/>
      <c r="ASS108" s="4"/>
      <c r="AST108" s="4"/>
      <c r="ASU108" s="4"/>
      <c r="ASV108" s="4"/>
      <c r="ASW108" s="4"/>
      <c r="ASX108" s="4"/>
      <c r="ASY108" s="4"/>
      <c r="ASZ108" s="4"/>
      <c r="ATA108" s="4"/>
      <c r="ATB108" s="4"/>
      <c r="ATC108" s="4"/>
      <c r="ATD108" s="4"/>
      <c r="ATE108" s="4"/>
      <c r="ATF108" s="4"/>
      <c r="ATG108" s="4"/>
      <c r="ATH108" s="4"/>
      <c r="ATI108" s="4"/>
      <c r="ATJ108" s="4"/>
      <c r="ATK108" s="4"/>
      <c r="ATL108" s="4"/>
    </row>
    <row r="109" spans="1:1208">
      <c r="A109" s="3">
        <v>7000</v>
      </c>
      <c r="B109" s="3" t="s">
        <v>117</v>
      </c>
      <c r="C109" s="3" t="s">
        <v>118</v>
      </c>
      <c r="M109" s="28"/>
      <c r="N109" s="125">
        <f>IF(N6&gt;0,ROUND(M109*$S$2,0),0)</f>
        <v>0</v>
      </c>
      <c r="O109" s="125">
        <f>IF(O6&gt;0,ROUND(N109*$S$2,0),0)</f>
        <v>0</v>
      </c>
      <c r="P109" s="125">
        <f>IF(P6&gt;0,ROUND(O109*$S$2,0),0)</f>
        <v>0</v>
      </c>
      <c r="Q109" s="125">
        <f>IF(Q6&gt;0,ROUND(P109*$S$2,0),0)</f>
        <v>0</v>
      </c>
      <c r="R109" s="13">
        <f>SUM(M109:Q109)</f>
        <v>0</v>
      </c>
      <c r="S109" s="13"/>
    </row>
    <row r="110" spans="1:1208">
      <c r="A110" s="3">
        <v>7462</v>
      </c>
      <c r="B110" s="3" t="s">
        <v>119</v>
      </c>
      <c r="M110" s="28"/>
      <c r="N110" s="125">
        <f>IF(N6&gt;0,ROUND(M110*$S$2,0),0)</f>
        <v>0</v>
      </c>
      <c r="O110" s="125">
        <f>IF(O6&gt;0,ROUND(N110*$S$2,0),0)</f>
        <v>0</v>
      </c>
      <c r="P110" s="125">
        <f>IF(P6&gt;0,ROUND(O110*$S$2,0),0)</f>
        <v>0</v>
      </c>
      <c r="Q110" s="125">
        <f>IF(Q6&gt;0,ROUND(P110*$S$2,0),0)</f>
        <v>0</v>
      </c>
      <c r="R110" s="13">
        <f t="shared" ref="R110:R117" si="80">SUM(M110:Q110)</f>
        <v>0</v>
      </c>
      <c r="S110" s="13"/>
    </row>
    <row r="111" spans="1:1208">
      <c r="A111" s="3">
        <v>7289</v>
      </c>
      <c r="B111" s="3" t="s">
        <v>120</v>
      </c>
      <c r="D111" s="3" t="s">
        <v>121</v>
      </c>
      <c r="M111" s="28"/>
      <c r="N111" s="125">
        <f>IF(N6&gt;0,ROUND(M111*$S$2,0),0)</f>
        <v>0</v>
      </c>
      <c r="O111" s="125">
        <f>IF(O6&gt;0,ROUND(N111*$S$2,0),0)</f>
        <v>0</v>
      </c>
      <c r="P111" s="125">
        <f>IF(P6&gt;0,ROUND(O111*$S$2,0),0)</f>
        <v>0</v>
      </c>
      <c r="Q111" s="125">
        <f>IF(Q6&gt;0,ROUND(P111*$S$2,0),0)</f>
        <v>0</v>
      </c>
      <c r="R111" s="13">
        <f t="shared" si="80"/>
        <v>0</v>
      </c>
      <c r="S111" s="13"/>
    </row>
    <row r="112" spans="1:1208">
      <c r="A112" s="3">
        <v>7288</v>
      </c>
      <c r="B112" s="3" t="s">
        <v>122</v>
      </c>
      <c r="D112" s="44" t="s">
        <v>123</v>
      </c>
      <c r="M112" s="28"/>
      <c r="N112" s="125">
        <f>IF(N6&gt;0,ROUND(M112*$S$2,0),0)</f>
        <v>0</v>
      </c>
      <c r="O112" s="125">
        <f>IF(O6&gt;0,ROUND(N112*$S$2,0),0)</f>
        <v>0</v>
      </c>
      <c r="P112" s="125">
        <f>IF(P6&gt;0,ROUND(O112*$S$2,0),0)</f>
        <v>0</v>
      </c>
      <c r="Q112" s="125">
        <f>IF(Q6&gt;0,ROUND(P112*$S$2,0),0)</f>
        <v>0</v>
      </c>
      <c r="R112" s="13">
        <f t="shared" si="80"/>
        <v>0</v>
      </c>
      <c r="S112" s="13"/>
    </row>
    <row r="113" spans="1:19">
      <c r="A113" s="3">
        <v>7152</v>
      </c>
      <c r="B113" s="3" t="s">
        <v>124</v>
      </c>
      <c r="M113" s="28"/>
      <c r="N113" s="125">
        <f>IF(N6&gt;0,ROUND(M113*$S$2,0),0)</f>
        <v>0</v>
      </c>
      <c r="O113" s="125">
        <f>IF(O6&gt;0,ROUND(N113*$S$2,0),0)</f>
        <v>0</v>
      </c>
      <c r="P113" s="125">
        <f>IF(P6&gt;0,ROUND(O113*$S$2,0),0)</f>
        <v>0</v>
      </c>
      <c r="Q113" s="125">
        <f>IF(Q6&gt;0,ROUND(P113*$S$2,0),0)</f>
        <v>0</v>
      </c>
      <c r="R113" s="13">
        <f t="shared" si="80"/>
        <v>0</v>
      </c>
      <c r="S113" s="13"/>
    </row>
    <row r="114" spans="1:19">
      <c r="A114" s="3">
        <v>7481</v>
      </c>
      <c r="B114" s="3" t="s">
        <v>125</v>
      </c>
      <c r="M114" s="28"/>
      <c r="N114" s="125">
        <f>IF(N6&gt;0,ROUND(M114*$S$2,0),0)</f>
        <v>0</v>
      </c>
      <c r="O114" s="125">
        <f>IF(O6&gt;0,ROUND(N114*$S$2,0),0)</f>
        <v>0</v>
      </c>
      <c r="P114" s="125">
        <f>IF(P6&gt;0,ROUND(O114*$S$2,0),0)</f>
        <v>0</v>
      </c>
      <c r="Q114" s="125">
        <f>IF(Q6&gt;0,ROUND(P114*$S$2,0),0)</f>
        <v>0</v>
      </c>
      <c r="R114" s="13">
        <f t="shared" si="80"/>
        <v>0</v>
      </c>
      <c r="S114" s="13"/>
    </row>
    <row r="115" spans="1:19">
      <c r="A115" s="11" t="s">
        <v>54</v>
      </c>
      <c r="B115" s="91" t="s">
        <v>126</v>
      </c>
      <c r="C115" s="91"/>
      <c r="D115" s="91"/>
      <c r="E115" s="143"/>
      <c r="F115" s="142" t="str">
        <f>IF(A115="select","",_xlfn.XLOOKUP(A115,Fields!G:G,Fields!D:D))</f>
        <v/>
      </c>
      <c r="G115" s="92"/>
      <c r="H115" s="91"/>
      <c r="I115" s="91"/>
      <c r="J115" s="91"/>
      <c r="K115" s="91"/>
      <c r="L115" s="91"/>
      <c r="M115" s="121"/>
      <c r="N115" s="126">
        <f>IF(N6&gt;0,ROUND(M115*$S$2,0),0)</f>
        <v>0</v>
      </c>
      <c r="O115" s="126">
        <f>IF(O6&gt;0,ROUND(N115*$S$2,0),0)</f>
        <v>0</v>
      </c>
      <c r="P115" s="126">
        <f>IF(P6&gt;0,ROUND(O115*$S$2,0),0)</f>
        <v>0</v>
      </c>
      <c r="Q115" s="126">
        <f>IF(Q6&gt;0,ROUND(P115*$S$2,0),0)</f>
        <v>0</v>
      </c>
      <c r="R115" s="92">
        <f t="shared" si="80"/>
        <v>0</v>
      </c>
      <c r="S115" s="13"/>
    </row>
    <row r="116" spans="1:19">
      <c r="A116" s="3">
        <v>7481</v>
      </c>
      <c r="B116" s="3" t="s">
        <v>127</v>
      </c>
      <c r="M116" s="28"/>
      <c r="N116" s="125">
        <f>IF(N6&gt;0,ROUND(M116*$S$2,0),0)</f>
        <v>0</v>
      </c>
      <c r="O116" s="125">
        <f>IF(O6&gt;0,ROUND(N116*$S$2,0),0)</f>
        <v>0</v>
      </c>
      <c r="P116" s="125">
        <f>IF(P6&gt;0,ROUND(O116*$S$2,0),0)</f>
        <v>0</v>
      </c>
      <c r="Q116" s="125">
        <f>IF(Q6&gt;0,ROUND(P116*$S$2,0),0)</f>
        <v>0</v>
      </c>
      <c r="R116" s="13">
        <f t="shared" si="80"/>
        <v>0</v>
      </c>
      <c r="S116" s="13"/>
    </row>
    <row r="117" spans="1:19">
      <c r="A117" s="3">
        <v>7290</v>
      </c>
      <c r="B117" s="91" t="s">
        <v>128</v>
      </c>
      <c r="C117" s="91"/>
      <c r="D117" s="91"/>
      <c r="E117" s="91" t="s">
        <v>129</v>
      </c>
      <c r="F117" s="102">
        <v>1851</v>
      </c>
      <c r="G117" s="92" t="s">
        <v>130</v>
      </c>
      <c r="H117" s="103"/>
      <c r="I117" s="103"/>
      <c r="J117" s="103"/>
      <c r="K117" s="103"/>
      <c r="L117" s="103"/>
      <c r="M117" s="121">
        <f>ROUND(H117*F117,0)</f>
        <v>0</v>
      </c>
      <c r="N117" s="126">
        <f>IF(N6&gt;0,ROUND(I117*$F$117*$S$2,0),0)</f>
        <v>0</v>
      </c>
      <c r="O117" s="126">
        <f>IF(O6&gt;0,ROUND(J117*$F$117*$S$2^(O1-1),0),0)</f>
        <v>0</v>
      </c>
      <c r="P117" s="126">
        <f>IF(P6&gt;0,ROUND(K117*$F$117*$S$2^(P1-1),0),0)</f>
        <v>0</v>
      </c>
      <c r="Q117" s="126">
        <f>IF(Q6&gt;0,ROUND(L117*$F$117*$S$2^(Q1-1),0),0)</f>
        <v>0</v>
      </c>
      <c r="R117" s="92">
        <f t="shared" si="80"/>
        <v>0</v>
      </c>
      <c r="S117" s="13"/>
    </row>
    <row r="118" spans="1:19">
      <c r="B118" s="39" t="s">
        <v>131</v>
      </c>
      <c r="C118" s="39"/>
      <c r="D118" s="39"/>
      <c r="E118" s="39"/>
      <c r="F118" s="101"/>
      <c r="G118" s="41"/>
      <c r="H118" s="100"/>
      <c r="I118" s="100"/>
      <c r="J118" s="100"/>
      <c r="K118" s="100"/>
      <c r="L118" s="100"/>
      <c r="M118" s="41">
        <f>SUM(M109:M117)</f>
        <v>0</v>
      </c>
      <c r="N118" s="41">
        <f t="shared" ref="N118:R118" si="81">SUM(N109:N117)</f>
        <v>0</v>
      </c>
      <c r="O118" s="41">
        <f t="shared" si="81"/>
        <v>0</v>
      </c>
      <c r="P118" s="41">
        <f t="shared" si="81"/>
        <v>0</v>
      </c>
      <c r="Q118" s="41">
        <f t="shared" si="81"/>
        <v>0</v>
      </c>
      <c r="R118" s="41">
        <f t="shared" si="81"/>
        <v>0</v>
      </c>
      <c r="S118" s="13">
        <f>SUM(M118:Q118)</f>
        <v>0</v>
      </c>
    </row>
    <row r="120" spans="1:19" s="4" customFormat="1" ht="15.75" thickBot="1">
      <c r="B120" s="65" t="s">
        <v>132</v>
      </c>
      <c r="C120" s="66"/>
      <c r="D120" s="66" t="s">
        <v>133</v>
      </c>
      <c r="E120" s="66"/>
      <c r="F120" s="67"/>
      <c r="G120" s="67"/>
      <c r="H120" s="66"/>
      <c r="I120" s="66"/>
      <c r="J120" s="66"/>
      <c r="K120" s="66"/>
      <c r="L120" s="66"/>
      <c r="M120" s="66" t="str">
        <f>M108</f>
        <v>BP 1</v>
      </c>
      <c r="N120" s="66" t="str">
        <f t="shared" ref="N120:R120" si="82">N108</f>
        <v>BP 2</v>
      </c>
      <c r="O120" s="66" t="str">
        <f t="shared" si="82"/>
        <v>BP 3</v>
      </c>
      <c r="P120" s="66" t="str">
        <f t="shared" si="82"/>
        <v>BP 4</v>
      </c>
      <c r="Q120" s="66" t="str">
        <f t="shared" si="82"/>
        <v>BP 5</v>
      </c>
      <c r="R120" s="66" t="str">
        <f t="shared" si="82"/>
        <v>Total</v>
      </c>
    </row>
    <row r="121" spans="1:19">
      <c r="A121" s="63"/>
      <c r="B121" s="242" t="s">
        <v>134</v>
      </c>
      <c r="C121" s="70" t="s">
        <v>135</v>
      </c>
      <c r="D121" s="70"/>
      <c r="E121" s="70"/>
      <c r="F121" s="71"/>
      <c r="G121" s="71"/>
      <c r="H121" s="70"/>
      <c r="I121" s="70"/>
      <c r="J121" s="70"/>
      <c r="K121" s="70"/>
      <c r="L121" s="70"/>
      <c r="M121" s="105"/>
      <c r="N121" s="105"/>
      <c r="O121" s="105"/>
      <c r="P121" s="105"/>
      <c r="Q121" s="105"/>
      <c r="R121" s="72">
        <f>SUM(M121:Q121)</f>
        <v>0</v>
      </c>
      <c r="S121" s="64"/>
    </row>
    <row r="122" spans="1:19">
      <c r="A122" s="63"/>
      <c r="B122" s="243"/>
      <c r="C122" s="3" t="s">
        <v>136</v>
      </c>
      <c r="M122" s="28"/>
      <c r="N122" s="28"/>
      <c r="O122" s="28"/>
      <c r="P122" s="28"/>
      <c r="Q122" s="28"/>
      <c r="R122" s="73">
        <f t="shared" ref="R122:R138" si="83">SUM(M122:Q122)</f>
        <v>0</v>
      </c>
      <c r="S122" s="64"/>
    </row>
    <row r="123" spans="1:19" ht="15.75" thickBot="1">
      <c r="A123" s="63">
        <v>7271</v>
      </c>
      <c r="B123" s="244"/>
      <c r="C123" s="79" t="s">
        <v>137</v>
      </c>
      <c r="D123" s="79"/>
      <c r="E123" s="79"/>
      <c r="F123" s="80"/>
      <c r="G123" s="80"/>
      <c r="H123" s="79"/>
      <c r="I123" s="79"/>
      <c r="J123" s="79"/>
      <c r="K123" s="79"/>
      <c r="L123" s="79"/>
      <c r="M123" s="80">
        <f>SUM(M121:M122)</f>
        <v>0</v>
      </c>
      <c r="N123" s="80">
        <f t="shared" ref="N123:Q123" si="84">SUM(N121:N122)</f>
        <v>0</v>
      </c>
      <c r="O123" s="80">
        <f t="shared" si="84"/>
        <v>0</v>
      </c>
      <c r="P123" s="80">
        <f t="shared" si="84"/>
        <v>0</v>
      </c>
      <c r="Q123" s="80">
        <f t="shared" si="84"/>
        <v>0</v>
      </c>
      <c r="R123" s="81">
        <f t="shared" si="83"/>
        <v>0</v>
      </c>
      <c r="S123" s="64"/>
    </row>
    <row r="124" spans="1:19">
      <c r="A124" s="63"/>
      <c r="B124" s="242" t="s">
        <v>138</v>
      </c>
      <c r="C124" s="70" t="s">
        <v>135</v>
      </c>
      <c r="D124" s="70"/>
      <c r="E124" s="70"/>
      <c r="F124" s="71"/>
      <c r="G124" s="71"/>
      <c r="H124" s="70"/>
      <c r="I124" s="70"/>
      <c r="J124" s="70"/>
      <c r="K124" s="70"/>
      <c r="L124" s="70"/>
      <c r="M124" s="105"/>
      <c r="N124" s="105"/>
      <c r="O124" s="105"/>
      <c r="P124" s="105"/>
      <c r="Q124" s="105"/>
      <c r="R124" s="72">
        <f t="shared" si="83"/>
        <v>0</v>
      </c>
      <c r="S124" s="64"/>
    </row>
    <row r="125" spans="1:19">
      <c r="A125" s="63"/>
      <c r="B125" s="243"/>
      <c r="C125" s="3" t="s">
        <v>136</v>
      </c>
      <c r="M125" s="28"/>
      <c r="N125" s="28"/>
      <c r="O125" s="28"/>
      <c r="P125" s="28"/>
      <c r="Q125" s="28"/>
      <c r="R125" s="73">
        <f t="shared" si="83"/>
        <v>0</v>
      </c>
      <c r="S125" s="64"/>
    </row>
    <row r="126" spans="1:19" ht="15.75" thickBot="1">
      <c r="A126" s="63">
        <v>7272</v>
      </c>
      <c r="B126" s="244"/>
      <c r="C126" s="79" t="s">
        <v>137</v>
      </c>
      <c r="D126" s="79"/>
      <c r="E126" s="79"/>
      <c r="F126" s="80"/>
      <c r="G126" s="80"/>
      <c r="H126" s="79"/>
      <c r="I126" s="79"/>
      <c r="J126" s="79"/>
      <c r="K126" s="79"/>
      <c r="L126" s="79"/>
      <c r="M126" s="80">
        <f>SUM(M124:M125)</f>
        <v>0</v>
      </c>
      <c r="N126" s="80">
        <f t="shared" ref="N126" si="85">SUM(N124:N125)</f>
        <v>0</v>
      </c>
      <c r="O126" s="80">
        <f t="shared" ref="O126" si="86">SUM(O124:O125)</f>
        <v>0</v>
      </c>
      <c r="P126" s="80">
        <f t="shared" ref="P126" si="87">SUM(P124:P125)</f>
        <v>0</v>
      </c>
      <c r="Q126" s="80">
        <f t="shared" ref="Q126" si="88">SUM(Q124:Q125)</f>
        <v>0</v>
      </c>
      <c r="R126" s="81">
        <f t="shared" si="83"/>
        <v>0</v>
      </c>
      <c r="S126" s="64"/>
    </row>
    <row r="127" spans="1:19">
      <c r="A127" s="63"/>
      <c r="B127" s="242" t="s">
        <v>139</v>
      </c>
      <c r="C127" s="70" t="s">
        <v>135</v>
      </c>
      <c r="D127" s="70"/>
      <c r="E127" s="70"/>
      <c r="F127" s="71"/>
      <c r="G127" s="71"/>
      <c r="H127" s="70"/>
      <c r="I127" s="70"/>
      <c r="J127" s="70"/>
      <c r="K127" s="70"/>
      <c r="L127" s="70"/>
      <c r="M127" s="105"/>
      <c r="N127" s="105"/>
      <c r="O127" s="105"/>
      <c r="P127" s="105"/>
      <c r="Q127" s="105"/>
      <c r="R127" s="72">
        <f t="shared" si="83"/>
        <v>0</v>
      </c>
      <c r="S127" s="64"/>
    </row>
    <row r="128" spans="1:19">
      <c r="A128" s="63"/>
      <c r="B128" s="243"/>
      <c r="C128" s="3" t="s">
        <v>136</v>
      </c>
      <c r="M128" s="28"/>
      <c r="N128" s="28"/>
      <c r="O128" s="28"/>
      <c r="P128" s="28"/>
      <c r="Q128" s="28"/>
      <c r="R128" s="73">
        <f t="shared" si="83"/>
        <v>0</v>
      </c>
      <c r="S128" s="64"/>
    </row>
    <row r="129" spans="1:19" ht="15.75" thickBot="1">
      <c r="A129" s="63">
        <v>7273</v>
      </c>
      <c r="B129" s="244"/>
      <c r="C129" s="79" t="s">
        <v>137</v>
      </c>
      <c r="D129" s="79"/>
      <c r="E129" s="79"/>
      <c r="F129" s="80"/>
      <c r="G129" s="80"/>
      <c r="H129" s="79"/>
      <c r="I129" s="79"/>
      <c r="J129" s="79"/>
      <c r="K129" s="79"/>
      <c r="L129" s="79"/>
      <c r="M129" s="80">
        <f>SUM(M127:M128)</f>
        <v>0</v>
      </c>
      <c r="N129" s="80">
        <f t="shared" ref="N129" si="89">SUM(N127:N128)</f>
        <v>0</v>
      </c>
      <c r="O129" s="80">
        <f t="shared" ref="O129" si="90">SUM(O127:O128)</f>
        <v>0</v>
      </c>
      <c r="P129" s="80">
        <f t="shared" ref="P129" si="91">SUM(P127:P128)</f>
        <v>0</v>
      </c>
      <c r="Q129" s="80">
        <f t="shared" ref="Q129" si="92">SUM(Q127:Q128)</f>
        <v>0</v>
      </c>
      <c r="R129" s="81">
        <f t="shared" si="83"/>
        <v>0</v>
      </c>
      <c r="S129" s="64"/>
    </row>
    <row r="130" spans="1:19">
      <c r="A130" s="63"/>
      <c r="B130" s="242" t="s">
        <v>140</v>
      </c>
      <c r="C130" s="70" t="s">
        <v>135</v>
      </c>
      <c r="D130" s="70"/>
      <c r="E130" s="70"/>
      <c r="F130" s="71"/>
      <c r="G130" s="71"/>
      <c r="H130" s="70"/>
      <c r="I130" s="70"/>
      <c r="J130" s="70"/>
      <c r="K130" s="70"/>
      <c r="L130" s="70"/>
      <c r="M130" s="105"/>
      <c r="N130" s="105"/>
      <c r="O130" s="105"/>
      <c r="P130" s="105"/>
      <c r="Q130" s="105"/>
      <c r="R130" s="72">
        <f t="shared" si="83"/>
        <v>0</v>
      </c>
      <c r="S130" s="64"/>
    </row>
    <row r="131" spans="1:19">
      <c r="A131" s="63"/>
      <c r="B131" s="243"/>
      <c r="C131" s="3" t="s">
        <v>136</v>
      </c>
      <c r="M131" s="28"/>
      <c r="N131" s="28"/>
      <c r="O131" s="28"/>
      <c r="P131" s="28"/>
      <c r="Q131" s="28"/>
      <c r="R131" s="73">
        <f t="shared" si="83"/>
        <v>0</v>
      </c>
      <c r="S131" s="64"/>
    </row>
    <row r="132" spans="1:19" ht="15.75" thickBot="1">
      <c r="A132" s="63">
        <v>7274</v>
      </c>
      <c r="B132" s="244"/>
      <c r="C132" s="79" t="s">
        <v>137</v>
      </c>
      <c r="D132" s="79"/>
      <c r="E132" s="79"/>
      <c r="F132" s="80"/>
      <c r="G132" s="80"/>
      <c r="H132" s="79"/>
      <c r="I132" s="79"/>
      <c r="J132" s="79"/>
      <c r="K132" s="79"/>
      <c r="L132" s="79"/>
      <c r="M132" s="80">
        <f>SUM(M130:M131)</f>
        <v>0</v>
      </c>
      <c r="N132" s="80">
        <f t="shared" ref="N132" si="93">SUM(N130:N131)</f>
        <v>0</v>
      </c>
      <c r="O132" s="80">
        <f t="shared" ref="O132" si="94">SUM(O130:O131)</f>
        <v>0</v>
      </c>
      <c r="P132" s="80">
        <f t="shared" ref="P132" si="95">SUM(P130:P131)</f>
        <v>0</v>
      </c>
      <c r="Q132" s="80">
        <f t="shared" ref="Q132" si="96">SUM(Q130:Q131)</f>
        <v>0</v>
      </c>
      <c r="R132" s="81">
        <f t="shared" si="83"/>
        <v>0</v>
      </c>
      <c r="S132" s="64"/>
    </row>
    <row r="133" spans="1:19">
      <c r="A133" s="63"/>
      <c r="B133" s="242" t="s">
        <v>141</v>
      </c>
      <c r="C133" s="70" t="s">
        <v>135</v>
      </c>
      <c r="D133" s="70"/>
      <c r="E133" s="70"/>
      <c r="F133" s="71"/>
      <c r="G133" s="71"/>
      <c r="H133" s="70"/>
      <c r="I133" s="70"/>
      <c r="J133" s="70"/>
      <c r="K133" s="70"/>
      <c r="L133" s="70"/>
      <c r="M133" s="105"/>
      <c r="N133" s="105"/>
      <c r="O133" s="105"/>
      <c r="P133" s="105"/>
      <c r="Q133" s="105"/>
      <c r="R133" s="72">
        <f t="shared" si="83"/>
        <v>0</v>
      </c>
      <c r="S133" s="64"/>
    </row>
    <row r="134" spans="1:19">
      <c r="A134" s="63"/>
      <c r="B134" s="243"/>
      <c r="C134" s="3" t="s">
        <v>136</v>
      </c>
      <c r="M134" s="28"/>
      <c r="N134" s="28"/>
      <c r="O134" s="28"/>
      <c r="P134" s="28"/>
      <c r="Q134" s="28"/>
      <c r="R134" s="73">
        <f t="shared" si="83"/>
        <v>0</v>
      </c>
      <c r="S134" s="64"/>
    </row>
    <row r="135" spans="1:19" ht="15.75" thickBot="1">
      <c r="A135" s="63">
        <v>7275</v>
      </c>
      <c r="B135" s="244"/>
      <c r="C135" s="79" t="s">
        <v>137</v>
      </c>
      <c r="D135" s="79"/>
      <c r="E135" s="79"/>
      <c r="F135" s="80"/>
      <c r="G135" s="80"/>
      <c r="H135" s="79"/>
      <c r="I135" s="79"/>
      <c r="J135" s="79"/>
      <c r="K135" s="79"/>
      <c r="L135" s="79"/>
      <c r="M135" s="80">
        <f>SUM(M133:M134)</f>
        <v>0</v>
      </c>
      <c r="N135" s="80">
        <f t="shared" ref="N135" si="97">SUM(N133:N134)</f>
        <v>0</v>
      </c>
      <c r="O135" s="80">
        <f t="shared" ref="O135" si="98">SUM(O133:O134)</f>
        <v>0</v>
      </c>
      <c r="P135" s="80">
        <f t="shared" ref="P135" si="99">SUM(P133:P134)</f>
        <v>0</v>
      </c>
      <c r="Q135" s="80">
        <f t="shared" ref="Q135" si="100">SUM(Q133:Q134)</f>
        <v>0</v>
      </c>
      <c r="R135" s="81">
        <f t="shared" si="83"/>
        <v>0</v>
      </c>
      <c r="S135" s="64"/>
    </row>
    <row r="136" spans="1:19">
      <c r="A136" s="63"/>
      <c r="B136" s="242" t="s">
        <v>142</v>
      </c>
      <c r="C136" s="70" t="s">
        <v>135</v>
      </c>
      <c r="D136" s="70"/>
      <c r="E136" s="70"/>
      <c r="F136" s="71"/>
      <c r="G136" s="71"/>
      <c r="H136" s="70"/>
      <c r="I136" s="70"/>
      <c r="J136" s="70"/>
      <c r="K136" s="70"/>
      <c r="L136" s="70"/>
      <c r="M136" s="105"/>
      <c r="N136" s="105"/>
      <c r="O136" s="105"/>
      <c r="P136" s="105"/>
      <c r="Q136" s="105"/>
      <c r="R136" s="72">
        <f t="shared" si="83"/>
        <v>0</v>
      </c>
      <c r="S136" s="64"/>
    </row>
    <row r="137" spans="1:19">
      <c r="A137" s="63"/>
      <c r="B137" s="243"/>
      <c r="C137" s="3" t="s">
        <v>136</v>
      </c>
      <c r="M137" s="28"/>
      <c r="N137" s="28"/>
      <c r="O137" s="28"/>
      <c r="P137" s="28"/>
      <c r="Q137" s="28"/>
      <c r="R137" s="73">
        <f t="shared" si="83"/>
        <v>0</v>
      </c>
      <c r="S137" s="64"/>
    </row>
    <row r="138" spans="1:19" ht="15.75" thickBot="1">
      <c r="A138" s="63">
        <v>7276</v>
      </c>
      <c r="B138" s="244"/>
      <c r="C138" s="79" t="s">
        <v>137</v>
      </c>
      <c r="D138" s="79"/>
      <c r="E138" s="79"/>
      <c r="F138" s="80"/>
      <c r="G138" s="80"/>
      <c r="H138" s="79"/>
      <c r="I138" s="79"/>
      <c r="J138" s="79"/>
      <c r="K138" s="79"/>
      <c r="L138" s="79"/>
      <c r="M138" s="80">
        <f>SUM(M136:M137)</f>
        <v>0</v>
      </c>
      <c r="N138" s="80">
        <f t="shared" ref="N138" si="101">SUM(N136:N137)</f>
        <v>0</v>
      </c>
      <c r="O138" s="80">
        <f t="shared" ref="O138" si="102">SUM(O136:O137)</f>
        <v>0</v>
      </c>
      <c r="P138" s="80">
        <f t="shared" ref="P138" si="103">SUM(P136:P137)</f>
        <v>0</v>
      </c>
      <c r="Q138" s="80">
        <f t="shared" ref="Q138" si="104">SUM(Q136:Q137)</f>
        <v>0</v>
      </c>
      <c r="R138" s="81">
        <f t="shared" si="83"/>
        <v>0</v>
      </c>
      <c r="S138" s="64"/>
    </row>
    <row r="139" spans="1:19">
      <c r="A139" s="63"/>
      <c r="B139" s="245" t="s">
        <v>143</v>
      </c>
      <c r="C139" s="74" t="s">
        <v>135</v>
      </c>
      <c r="D139" s="74"/>
      <c r="E139" s="74"/>
      <c r="F139" s="75"/>
      <c r="G139" s="75"/>
      <c r="H139" s="74"/>
      <c r="I139" s="74"/>
      <c r="J139" s="74"/>
      <c r="K139" s="74"/>
      <c r="L139" s="74"/>
      <c r="M139" s="75">
        <f>M121+M124+M127+M130+M133+M136</f>
        <v>0</v>
      </c>
      <c r="N139" s="75">
        <f t="shared" ref="N139:P139" si="105">N121+N124+N127+N130+N133+N136</f>
        <v>0</v>
      </c>
      <c r="O139" s="75">
        <f t="shared" si="105"/>
        <v>0</v>
      </c>
      <c r="P139" s="75">
        <f t="shared" si="105"/>
        <v>0</v>
      </c>
      <c r="Q139" s="75">
        <f>Q121+Q124+Q127+Q130+Q133+Q136</f>
        <v>0</v>
      </c>
      <c r="R139" s="75">
        <f>R121+R124+R127+R130+R133+R136</f>
        <v>0</v>
      </c>
      <c r="S139" s="64"/>
    </row>
    <row r="140" spans="1:19">
      <c r="A140" s="63"/>
      <c r="B140" s="246"/>
      <c r="C140" s="45" t="s">
        <v>136</v>
      </c>
      <c r="D140" s="45"/>
      <c r="E140" s="45"/>
      <c r="F140" s="46"/>
      <c r="G140" s="46"/>
      <c r="H140" s="45"/>
      <c r="I140" s="45"/>
      <c r="J140" s="45"/>
      <c r="K140" s="45"/>
      <c r="L140" s="45"/>
      <c r="M140" s="46">
        <f>M122+M125+M128+M131+M134+M137</f>
        <v>0</v>
      </c>
      <c r="N140" s="46">
        <f t="shared" ref="N140:Q140" si="106">N122+N125+N128+N131+N134+N137</f>
        <v>0</v>
      </c>
      <c r="O140" s="46">
        <f t="shared" si="106"/>
        <v>0</v>
      </c>
      <c r="P140" s="46">
        <f t="shared" si="106"/>
        <v>0</v>
      </c>
      <c r="Q140" s="46">
        <f t="shared" si="106"/>
        <v>0</v>
      </c>
      <c r="R140" s="46">
        <f>R122+R125+R128+R131+R134+R137</f>
        <v>0</v>
      </c>
      <c r="S140" s="64"/>
    </row>
    <row r="141" spans="1:19" ht="15.75" thickBot="1">
      <c r="A141" s="63"/>
      <c r="B141" s="247"/>
      <c r="C141" s="76" t="s">
        <v>137</v>
      </c>
      <c r="D141" s="77"/>
      <c r="E141" s="77"/>
      <c r="F141" s="78"/>
      <c r="G141" s="78"/>
      <c r="H141" s="77"/>
      <c r="I141" s="77"/>
      <c r="J141" s="77"/>
      <c r="K141" s="77"/>
      <c r="L141" s="77"/>
      <c r="M141" s="82">
        <f>M123+M126+M129+M132+M135+M138</f>
        <v>0</v>
      </c>
      <c r="N141" s="82">
        <f t="shared" ref="N141:Q141" si="107">N123+N126+N129+N132+N135+N138</f>
        <v>0</v>
      </c>
      <c r="O141" s="82">
        <f t="shared" si="107"/>
        <v>0</v>
      </c>
      <c r="P141" s="82">
        <f t="shared" si="107"/>
        <v>0</v>
      </c>
      <c r="Q141" s="82">
        <f t="shared" si="107"/>
        <v>0</v>
      </c>
      <c r="R141" s="82">
        <f>R123+R126+R129+R132+R135+R138</f>
        <v>0</v>
      </c>
      <c r="S141" s="83">
        <f>SUM(M141:Q141)</f>
        <v>0</v>
      </c>
    </row>
    <row r="142" spans="1:19">
      <c r="B142" s="68"/>
      <c r="C142" s="68"/>
      <c r="D142" s="68"/>
      <c r="E142" s="68"/>
      <c r="F142" s="69"/>
      <c r="G142" s="69"/>
      <c r="H142" s="68"/>
      <c r="I142" s="68"/>
      <c r="J142" s="68"/>
      <c r="K142" s="68"/>
      <c r="L142" s="68"/>
      <c r="M142" s="68"/>
      <c r="N142" s="68"/>
      <c r="O142" s="68"/>
      <c r="P142" s="68"/>
      <c r="Q142" s="68"/>
      <c r="R142" s="68"/>
    </row>
    <row r="143" spans="1:19" s="4" customFormat="1">
      <c r="B143" s="47" t="s">
        <v>144</v>
      </c>
      <c r="C143" s="31"/>
      <c r="D143" s="31" t="s">
        <v>145</v>
      </c>
      <c r="E143" s="31"/>
      <c r="F143" s="32"/>
      <c r="G143" s="32"/>
      <c r="H143" s="31"/>
      <c r="I143" s="31"/>
      <c r="J143" s="31"/>
      <c r="K143" s="31"/>
      <c r="L143" s="31"/>
      <c r="M143" s="31"/>
      <c r="N143" s="31"/>
      <c r="O143" s="31"/>
      <c r="P143" s="31"/>
      <c r="Q143" s="31"/>
      <c r="R143" s="31"/>
    </row>
    <row r="144" spans="1:19">
      <c r="B144" s="3" t="str">
        <f>B121</f>
        <v>Subawardee 1 
(overwrite this cell)</v>
      </c>
      <c r="M144" s="13">
        <f>IF(M123&gt;=25000,25000,M123)</f>
        <v>0</v>
      </c>
      <c r="N144" s="84">
        <f>IF(IF(SUM(M123:N123)&gt;=25000,25000-M123,N123)&lt;=0,0,MIN(N123,25000-M123))</f>
        <v>0</v>
      </c>
      <c r="O144" s="13">
        <f>IF(IF(SUM(M123:O123)&gt;=25000,25000-SUM(M123:N123),O123)&lt;=0,0,MIN(O123,25000-SUM(M123:N123)))</f>
        <v>0</v>
      </c>
      <c r="P144" s="13">
        <f>IF(IF(SUM(M123:P123)&gt;=25000,25000-SUM(M123:O123),P123)&lt;=0,0,MIN(P123,25000-SUM(M123:O123)))</f>
        <v>0</v>
      </c>
      <c r="Q144" s="13">
        <f>IF(IF(SUM(M123:Q123)&gt;=25000,25000-SUM(M123:P123),Q123)&lt;=0,0,MIN(Q123,25000-SUM(M123:P123)))</f>
        <v>0</v>
      </c>
      <c r="R144" s="13">
        <f>SUM(M144:Q144)</f>
        <v>0</v>
      </c>
      <c r="S144" s="13"/>
    </row>
    <row r="145" spans="1:1208">
      <c r="B145" s="3" t="str">
        <f>B124</f>
        <v>Subawardee 2 
(overwrite this cell)</v>
      </c>
      <c r="M145" s="13">
        <f>IF(M126&gt;=25000,25000,M126)</f>
        <v>0</v>
      </c>
      <c r="N145" s="84">
        <f>IF(IF(SUM(M126:N126)&gt;=25000,25000-M126,N126)&lt;=0,0,MIN(N126,25000-M126))</f>
        <v>0</v>
      </c>
      <c r="O145" s="13">
        <f>IF(IF(SUM(M126:O126)&gt;=25000,25000-SUM(M126:N126),O126)&lt;=0,0,MIN(O126,25000-SUM(M126:N126)))</f>
        <v>0</v>
      </c>
      <c r="P145" s="13">
        <f>IF(IF(SUM(M126:P126)&gt;=25000,25000-SUM(M126:O126),P126)&lt;=0,0,MIN(P126,25000-SUM(M126:O126)))</f>
        <v>0</v>
      </c>
      <c r="Q145" s="13">
        <f>IF(IF(SUM(M126:Q126)&gt;=25000,25000-SUM(M126:P126),Q126)&lt;=0,0,MIN(Q126,25000-SUM(M126:P126)))</f>
        <v>0</v>
      </c>
      <c r="R145" s="13">
        <f t="shared" ref="R145:R149" si="108">SUM(M145:Q145)</f>
        <v>0</v>
      </c>
      <c r="S145" s="13"/>
    </row>
    <row r="146" spans="1:1208">
      <c r="B146" s="3" t="str">
        <f>B127</f>
        <v>Subawardee 3 
(overwrite this cell)</v>
      </c>
      <c r="M146" s="13">
        <f>IF(M129&gt;=25000,25000,M129)</f>
        <v>0</v>
      </c>
      <c r="N146" s="84">
        <f>IF(IF(SUM(M129:N129)&gt;=25000,25000-M129,N129)&lt;=0,0,MIN(N129,25000-M129))</f>
        <v>0</v>
      </c>
      <c r="O146" s="13">
        <f>IF(IF(SUM(M129:O129)&gt;=25000,25000-SUM(M129:N129),O129)&lt;=0,0,MIN(O129,25000-SUM(M129:N129)))</f>
        <v>0</v>
      </c>
      <c r="P146" s="13">
        <f>IF(IF(SUM(M129:P129)&gt;=25000,25000-SUM(M129:O129),P129)&lt;=0,0,MIN(P129,25000-SUM(M129:O129)))</f>
        <v>0</v>
      </c>
      <c r="Q146" s="13">
        <f>IF(IF(SUM(M129:Q129)&gt;=25000,25000-SUM(M129:P129),Q129)&lt;=0,0,MIN(Q129,25000-SUM(M129:P129)))</f>
        <v>0</v>
      </c>
      <c r="R146" s="13">
        <f t="shared" si="108"/>
        <v>0</v>
      </c>
      <c r="S146" s="13"/>
    </row>
    <row r="147" spans="1:1208">
      <c r="B147" s="3" t="str">
        <f>B130</f>
        <v>Subawardee 4 
(overwrite this cell)</v>
      </c>
      <c r="M147" s="13">
        <f>IF(M132&gt;=25000,25000,M132)</f>
        <v>0</v>
      </c>
      <c r="N147" s="84">
        <f>IF(IF(SUM(M132:N132)&gt;=25000,25000-M132,N132)&lt;=0,0,MIN(N132,25000-M132))</f>
        <v>0</v>
      </c>
      <c r="O147" s="13">
        <f>IF(IF(SUM(M132:O132)&gt;=25000,25000-SUM(M132:N132),O132)&lt;=0,0,MIN(O132,25000-SUM(M132:N132)))</f>
        <v>0</v>
      </c>
      <c r="P147" s="13">
        <f>IF(IF(SUM(M132:P132)&gt;=25000,25000-SUM(M132:O132),P132)&lt;=0,0,MIN(P132,25000-SUM(M132:O132)))</f>
        <v>0</v>
      </c>
      <c r="Q147" s="13">
        <f>IF(IF(SUM(M132:Q132)&gt;=25000,25000-SUM(M132:P132),Q132)&lt;=0,0,MIN(Q132,25000-SUM(M132:P132)))</f>
        <v>0</v>
      </c>
      <c r="R147" s="13">
        <f t="shared" si="108"/>
        <v>0</v>
      </c>
      <c r="S147" s="13"/>
    </row>
    <row r="148" spans="1:1208">
      <c r="B148" s="3" t="str">
        <f>B133</f>
        <v>Subawardee 5 
(overwrite this cell)</v>
      </c>
      <c r="M148" s="13">
        <f>IF(M135&gt;=25000,25000,M135)</f>
        <v>0</v>
      </c>
      <c r="N148" s="84">
        <f>IF(IF(SUM(M135:N135)&gt;=25000,25000-M135,N135)&lt;=0,0,MIN(N135,25000-M135))</f>
        <v>0</v>
      </c>
      <c r="O148" s="13">
        <f>IF(IF(SUM(M135:O135)&gt;=25000,25000-SUM(M135:N135),O135)&lt;=0,0,MIN(O135,25000-SUM(M135:N135)))</f>
        <v>0</v>
      </c>
      <c r="P148" s="13">
        <f>IF(IF(SUM(M135:P135)&gt;=25000,25000-SUM(M135:O135),P135)&lt;=0,0,MIN(P135,25000-SUM(M135:O135)))</f>
        <v>0</v>
      </c>
      <c r="Q148" s="13">
        <f>IF(IF(SUM(M135:Q135)&gt;=25000,25000-SUM(M135:P135),Q135)&lt;=0,0,MIN(Q135,25000-SUM(M135:P135)))</f>
        <v>0</v>
      </c>
      <c r="R148" s="13">
        <f t="shared" si="108"/>
        <v>0</v>
      </c>
      <c r="S148" s="13"/>
    </row>
    <row r="149" spans="1:1208">
      <c r="B149" s="3" t="str">
        <f>B136</f>
        <v>Subawardee 6 
(overwrite this cell)</v>
      </c>
      <c r="M149" s="13">
        <f>IF(M138&gt;=25000,25000,M138)</f>
        <v>0</v>
      </c>
      <c r="N149" s="84">
        <f>IF(IF(SUM(M138:N138)&gt;=25000,25000-M138,N138)&lt;=0,0,MIN(N138,25000-M138))</f>
        <v>0</v>
      </c>
      <c r="O149" s="13">
        <f>IF(IF(SUM(M138:O138)&gt;=25000,25000-SUM(M138:N138),O138)&lt;=0,0,MIN(O138,25000-SUM(M138:N138)))</f>
        <v>0</v>
      </c>
      <c r="P149" s="13">
        <f>IF(IF(SUM(M138:P138)&gt;=25000,25000-SUM(M138:O138),P138)&lt;=0,0,MIN(P138,25000-SUM(M138:O138)))</f>
        <v>0</v>
      </c>
      <c r="Q149" s="13">
        <f>IF(IF(SUM(M138:Q138)&gt;=25000,25000-SUM(M138:P138),Q138)&lt;=0,0,MIN(Q138,25000-SUM(M138:P138)))</f>
        <v>0</v>
      </c>
      <c r="R149" s="13">
        <f t="shared" si="108"/>
        <v>0</v>
      </c>
      <c r="S149" s="13"/>
    </row>
    <row r="150" spans="1:1208" s="4" customFormat="1">
      <c r="B150" s="39" t="s">
        <v>146</v>
      </c>
      <c r="C150" s="39"/>
      <c r="D150" s="39"/>
      <c r="E150" s="39"/>
      <c r="F150" s="41"/>
      <c r="G150" s="41"/>
      <c r="H150" s="39"/>
      <c r="I150" s="39"/>
      <c r="J150" s="39"/>
      <c r="K150" s="39"/>
      <c r="L150" s="39"/>
      <c r="M150" s="41">
        <f>SUM(M144:M149)</f>
        <v>0</v>
      </c>
      <c r="N150" s="41">
        <f t="shared" ref="N150:R150" si="109">SUM(N144:N149)</f>
        <v>0</v>
      </c>
      <c r="O150" s="41">
        <f t="shared" si="109"/>
        <v>0</v>
      </c>
      <c r="P150" s="41">
        <f t="shared" si="109"/>
        <v>0</v>
      </c>
      <c r="Q150" s="41">
        <f t="shared" si="109"/>
        <v>0</v>
      </c>
      <c r="R150" s="41">
        <f t="shared" si="109"/>
        <v>0</v>
      </c>
      <c r="S150" s="61">
        <f>SUM(M150:Q150)</f>
        <v>0</v>
      </c>
    </row>
    <row r="152" spans="1:1208" s="4" customFormat="1">
      <c r="B152" s="48" t="s">
        <v>147</v>
      </c>
      <c r="C152" s="48"/>
      <c r="D152" s="48"/>
      <c r="E152" s="48"/>
      <c r="F152" s="49"/>
      <c r="G152" s="49"/>
      <c r="H152" s="48"/>
      <c r="I152" s="48"/>
      <c r="J152" s="48"/>
      <c r="K152" s="48"/>
      <c r="L152" s="48"/>
      <c r="M152" s="85">
        <f>M76+M84+M92+M97+M105+M118+M141</f>
        <v>0</v>
      </c>
      <c r="N152" s="85">
        <f t="shared" ref="N152:Q152" si="110">N76+N84+N92+N97+N105+N118+N141</f>
        <v>0</v>
      </c>
      <c r="O152" s="85">
        <f t="shared" si="110"/>
        <v>0</v>
      </c>
      <c r="P152" s="85">
        <f t="shared" si="110"/>
        <v>0</v>
      </c>
      <c r="Q152" s="85">
        <f t="shared" si="110"/>
        <v>0</v>
      </c>
      <c r="R152" s="85">
        <f>R76+R84+R92+R97+R105+R118+R141</f>
        <v>0</v>
      </c>
      <c r="S152" s="33">
        <f>SUM(M152:Q152)</f>
        <v>0</v>
      </c>
    </row>
    <row r="154" spans="1:1208" s="4" customFormat="1">
      <c r="A154" s="124">
        <v>7284</v>
      </c>
      <c r="B154" s="50" t="str">
        <f xml:space="preserve"> CONCATENATE("INDIRECT COSTS (TYPE"," ", T1,")")</f>
        <v>INDIRECT COSTS (TYPE MTDC)</v>
      </c>
      <c r="C154" s="51">
        <f>S1</f>
        <v>0.55000000000000004</v>
      </c>
      <c r="D154" s="51"/>
      <c r="E154" s="144"/>
      <c r="F154" s="52"/>
      <c r="G154" s="52"/>
      <c r="H154" s="50"/>
      <c r="I154" s="50"/>
      <c r="J154" s="50"/>
      <c r="K154" s="50"/>
      <c r="L154" s="50"/>
      <c r="M154" s="52">
        <f>ROUND(M158*$C$154,0)</f>
        <v>0</v>
      </c>
      <c r="N154" s="52">
        <f t="shared" ref="N154:Q154" si="111">ROUND(N158*$C$154,0)</f>
        <v>0</v>
      </c>
      <c r="O154" s="52">
        <f t="shared" si="111"/>
        <v>0</v>
      </c>
      <c r="P154" s="52">
        <f t="shared" si="111"/>
        <v>0</v>
      </c>
      <c r="Q154" s="52">
        <f t="shared" si="111"/>
        <v>0</v>
      </c>
      <c r="R154" s="52">
        <f>SUM(M154:Q154)</f>
        <v>0</v>
      </c>
      <c r="S154" s="61">
        <f>ROUND(R158*C154,0)</f>
        <v>0</v>
      </c>
    </row>
    <row r="155" spans="1:1208">
      <c r="B155" s="43" t="s">
        <v>148</v>
      </c>
    </row>
    <row r="156" spans="1:1208" s="87" customFormat="1">
      <c r="B156" s="88" t="s">
        <v>149</v>
      </c>
      <c r="C156" s="88"/>
      <c r="D156" s="88"/>
      <c r="E156" s="88"/>
      <c r="F156" s="88"/>
      <c r="G156" s="88"/>
      <c r="H156" s="88"/>
      <c r="I156" s="88"/>
      <c r="J156" s="88"/>
      <c r="K156" s="88"/>
      <c r="L156" s="88"/>
      <c r="M156" s="88">
        <f>M152+M154</f>
        <v>0</v>
      </c>
      <c r="N156" s="88">
        <f t="shared" ref="N156:R156" si="112">N152+N154</f>
        <v>0</v>
      </c>
      <c r="O156" s="88">
        <f t="shared" si="112"/>
        <v>0</v>
      </c>
      <c r="P156" s="88">
        <f t="shared" si="112"/>
        <v>0</v>
      </c>
      <c r="Q156" s="88">
        <f t="shared" si="112"/>
        <v>0</v>
      </c>
      <c r="R156" s="88">
        <f t="shared" si="112"/>
        <v>0</v>
      </c>
      <c r="S156" s="87">
        <f>SUM(M156:Q156)</f>
        <v>0</v>
      </c>
      <c r="T156" s="123"/>
      <c r="U156" s="123"/>
      <c r="V156" s="123"/>
      <c r="W156" s="123"/>
      <c r="X156" s="123"/>
      <c r="Y156" s="123"/>
      <c r="Z156" s="123"/>
      <c r="AA156" s="123"/>
      <c r="AB156" s="123"/>
      <c r="AC156" s="123"/>
      <c r="AD156" s="123"/>
      <c r="AE156" s="123"/>
      <c r="AF156" s="123"/>
      <c r="AG156" s="123"/>
      <c r="AH156" s="123"/>
      <c r="AI156" s="123"/>
      <c r="AJ156" s="123"/>
      <c r="AK156" s="123"/>
      <c r="AL156" s="123"/>
      <c r="AM156" s="123"/>
      <c r="AN156" s="123"/>
      <c r="AO156" s="123"/>
      <c r="AP156" s="123"/>
      <c r="AQ156" s="123"/>
      <c r="AR156" s="123"/>
      <c r="AS156" s="123"/>
      <c r="AT156" s="123"/>
      <c r="AU156" s="123"/>
      <c r="AV156" s="123"/>
      <c r="AW156" s="123"/>
      <c r="AX156" s="123"/>
      <c r="AY156" s="123"/>
      <c r="AZ156" s="123"/>
      <c r="BA156" s="123"/>
      <c r="BB156" s="123"/>
      <c r="BC156" s="123"/>
      <c r="BD156" s="123"/>
      <c r="BE156" s="123"/>
      <c r="BF156" s="123"/>
      <c r="BG156" s="123"/>
      <c r="BH156" s="123"/>
      <c r="BI156" s="123"/>
      <c r="BJ156" s="123"/>
      <c r="BK156" s="123"/>
      <c r="BL156" s="123"/>
      <c r="BM156" s="123"/>
      <c r="BN156" s="123"/>
      <c r="BO156" s="123"/>
      <c r="BP156" s="123"/>
      <c r="BQ156" s="123"/>
      <c r="BR156" s="123"/>
      <c r="BS156" s="123"/>
      <c r="BT156" s="123"/>
      <c r="BU156" s="123"/>
      <c r="BV156" s="123"/>
      <c r="BW156" s="123"/>
      <c r="BX156" s="123"/>
      <c r="BY156" s="123"/>
      <c r="BZ156" s="123"/>
      <c r="CA156" s="123"/>
      <c r="CB156" s="123"/>
      <c r="CC156" s="123"/>
      <c r="CD156" s="123"/>
      <c r="CE156" s="123"/>
      <c r="CF156" s="123"/>
      <c r="CG156" s="123"/>
      <c r="CH156" s="123"/>
      <c r="CI156" s="123"/>
      <c r="CJ156" s="123"/>
      <c r="CK156" s="123"/>
      <c r="CL156" s="123"/>
      <c r="CM156" s="123"/>
      <c r="CN156" s="123"/>
      <c r="CO156" s="123"/>
      <c r="CP156" s="123"/>
      <c r="CQ156" s="123"/>
      <c r="CR156" s="123"/>
      <c r="CS156" s="123"/>
      <c r="CT156" s="123"/>
      <c r="CU156" s="123"/>
      <c r="CV156" s="123"/>
      <c r="CW156" s="123"/>
      <c r="CX156" s="123"/>
      <c r="CY156" s="123"/>
      <c r="CZ156" s="123"/>
      <c r="DA156" s="123"/>
      <c r="DB156" s="123"/>
      <c r="DC156" s="123"/>
      <c r="DD156" s="123"/>
      <c r="DE156" s="123"/>
      <c r="DF156" s="123"/>
      <c r="DG156" s="123"/>
      <c r="DH156" s="123"/>
      <c r="DI156" s="123"/>
      <c r="DJ156" s="123"/>
      <c r="DK156" s="123"/>
      <c r="DL156" s="123"/>
      <c r="DM156" s="123"/>
      <c r="DN156" s="123"/>
      <c r="DO156" s="123"/>
      <c r="DP156" s="123"/>
      <c r="DQ156" s="123"/>
      <c r="DR156" s="123"/>
      <c r="DS156" s="123"/>
      <c r="DT156" s="123"/>
      <c r="DU156" s="123"/>
      <c r="DV156" s="123"/>
      <c r="DW156" s="123"/>
      <c r="DX156" s="123"/>
      <c r="DY156" s="123"/>
      <c r="DZ156" s="123"/>
      <c r="EA156" s="123"/>
      <c r="EB156" s="123"/>
      <c r="EC156" s="123"/>
      <c r="ED156" s="123"/>
      <c r="EE156" s="123"/>
      <c r="EF156" s="123"/>
      <c r="EG156" s="123"/>
      <c r="EH156" s="123"/>
      <c r="EI156" s="123"/>
      <c r="EJ156" s="123"/>
      <c r="EK156" s="123"/>
      <c r="EL156" s="123"/>
      <c r="EM156" s="123"/>
      <c r="EN156" s="123"/>
      <c r="EO156" s="123"/>
      <c r="EP156" s="123"/>
      <c r="EQ156" s="123"/>
      <c r="ER156" s="123"/>
      <c r="ES156" s="123"/>
      <c r="ET156" s="123"/>
      <c r="EU156" s="123"/>
      <c r="EV156" s="123"/>
      <c r="EW156" s="123"/>
      <c r="EX156" s="123"/>
      <c r="EY156" s="123"/>
      <c r="EZ156" s="123"/>
      <c r="FA156" s="123"/>
      <c r="FB156" s="123"/>
      <c r="FC156" s="123"/>
      <c r="FD156" s="123"/>
      <c r="FE156" s="123"/>
      <c r="FF156" s="123"/>
      <c r="FG156" s="123"/>
      <c r="FH156" s="123"/>
      <c r="FI156" s="123"/>
      <c r="FJ156" s="123"/>
      <c r="FK156" s="123"/>
      <c r="FL156" s="123"/>
      <c r="FM156" s="123"/>
      <c r="FN156" s="123"/>
      <c r="FO156" s="123"/>
      <c r="FP156" s="123"/>
      <c r="FQ156" s="123"/>
      <c r="FR156" s="123"/>
      <c r="FS156" s="123"/>
      <c r="FT156" s="123"/>
      <c r="FU156" s="123"/>
      <c r="FV156" s="123"/>
      <c r="FW156" s="123"/>
      <c r="FX156" s="123"/>
      <c r="FY156" s="123"/>
      <c r="FZ156" s="123"/>
      <c r="GA156" s="123"/>
      <c r="GB156" s="123"/>
      <c r="GC156" s="123"/>
      <c r="GD156" s="123"/>
      <c r="GE156" s="123"/>
      <c r="GF156" s="123"/>
      <c r="GG156" s="123"/>
      <c r="GH156" s="123"/>
      <c r="GI156" s="123"/>
      <c r="GJ156" s="123"/>
      <c r="GK156" s="123"/>
      <c r="GL156" s="123"/>
      <c r="GM156" s="123"/>
      <c r="GN156" s="123"/>
      <c r="GO156" s="123"/>
      <c r="GP156" s="123"/>
      <c r="GQ156" s="123"/>
      <c r="GR156" s="123"/>
      <c r="GS156" s="123"/>
      <c r="GT156" s="123"/>
      <c r="GU156" s="123"/>
      <c r="GV156" s="123"/>
      <c r="GW156" s="123"/>
      <c r="GX156" s="123"/>
      <c r="GY156" s="123"/>
      <c r="GZ156" s="123"/>
      <c r="HA156" s="123"/>
      <c r="HB156" s="123"/>
      <c r="HC156" s="123"/>
      <c r="HD156" s="123"/>
      <c r="HE156" s="123"/>
      <c r="HF156" s="123"/>
      <c r="HG156" s="123"/>
      <c r="HH156" s="123"/>
      <c r="HI156" s="123"/>
      <c r="HJ156" s="123"/>
      <c r="HK156" s="123"/>
      <c r="HL156" s="123"/>
      <c r="HM156" s="123"/>
      <c r="HN156" s="123"/>
      <c r="HO156" s="123"/>
      <c r="HP156" s="123"/>
      <c r="HQ156" s="123"/>
      <c r="HR156" s="123"/>
      <c r="HS156" s="123"/>
      <c r="HT156" s="123"/>
      <c r="HU156" s="123"/>
      <c r="HV156" s="123"/>
      <c r="HW156" s="123"/>
      <c r="HX156" s="123"/>
      <c r="HY156" s="123"/>
      <c r="HZ156" s="123"/>
      <c r="IA156" s="123"/>
      <c r="IB156" s="123"/>
      <c r="IC156" s="123"/>
      <c r="ID156" s="123"/>
      <c r="IE156" s="123"/>
      <c r="IF156" s="123"/>
      <c r="IG156" s="123"/>
      <c r="IH156" s="123"/>
      <c r="II156" s="123"/>
      <c r="IJ156" s="123"/>
      <c r="IK156" s="123"/>
      <c r="IL156" s="123"/>
      <c r="IM156" s="123"/>
      <c r="IN156" s="123"/>
      <c r="IO156" s="123"/>
      <c r="IP156" s="123"/>
      <c r="IQ156" s="123"/>
      <c r="IR156" s="123"/>
      <c r="IS156" s="123"/>
      <c r="IT156" s="123"/>
      <c r="IU156" s="123"/>
      <c r="IV156" s="123"/>
      <c r="IW156" s="123"/>
      <c r="IX156" s="123"/>
      <c r="IY156" s="123"/>
      <c r="IZ156" s="123"/>
      <c r="JA156" s="123"/>
      <c r="JB156" s="123"/>
      <c r="JC156" s="123"/>
      <c r="JD156" s="123"/>
      <c r="JE156" s="123"/>
      <c r="JF156" s="123"/>
      <c r="JG156" s="123"/>
      <c r="JH156" s="123"/>
      <c r="JI156" s="123"/>
      <c r="JJ156" s="123"/>
      <c r="JK156" s="123"/>
      <c r="JL156" s="123"/>
      <c r="JM156" s="123"/>
      <c r="JN156" s="123"/>
      <c r="JO156" s="123"/>
      <c r="JP156" s="123"/>
      <c r="JQ156" s="123"/>
      <c r="JR156" s="123"/>
      <c r="JS156" s="123"/>
      <c r="JT156" s="123"/>
      <c r="JU156" s="123"/>
      <c r="JV156" s="123"/>
      <c r="JW156" s="123"/>
      <c r="JX156" s="123"/>
      <c r="JY156" s="123"/>
      <c r="JZ156" s="123"/>
      <c r="KA156" s="123"/>
      <c r="KB156" s="123"/>
      <c r="KC156" s="123"/>
      <c r="KD156" s="123"/>
      <c r="KE156" s="123"/>
      <c r="KF156" s="123"/>
      <c r="KG156" s="123"/>
      <c r="KH156" s="123"/>
      <c r="KI156" s="123"/>
      <c r="KJ156" s="123"/>
      <c r="KK156" s="123"/>
      <c r="KL156" s="123"/>
      <c r="KM156" s="123"/>
      <c r="KN156" s="123"/>
      <c r="KO156" s="123"/>
      <c r="KP156" s="123"/>
      <c r="KQ156" s="123"/>
      <c r="KR156" s="123"/>
      <c r="KS156" s="123"/>
      <c r="KT156" s="123"/>
      <c r="KU156" s="123"/>
      <c r="KV156" s="123"/>
      <c r="KW156" s="123"/>
      <c r="KX156" s="123"/>
      <c r="KY156" s="123"/>
      <c r="KZ156" s="123"/>
      <c r="LA156" s="123"/>
      <c r="LB156" s="123"/>
      <c r="LC156" s="123"/>
      <c r="LD156" s="123"/>
      <c r="LE156" s="123"/>
      <c r="LF156" s="123"/>
      <c r="LG156" s="123"/>
      <c r="LH156" s="123"/>
      <c r="LI156" s="123"/>
      <c r="LJ156" s="123"/>
      <c r="LK156" s="123"/>
      <c r="LL156" s="123"/>
      <c r="LM156" s="123"/>
      <c r="LN156" s="123"/>
      <c r="LO156" s="123"/>
      <c r="LP156" s="123"/>
      <c r="LQ156" s="123"/>
      <c r="LR156" s="123"/>
      <c r="LS156" s="123"/>
      <c r="LT156" s="123"/>
      <c r="LU156" s="123"/>
      <c r="LV156" s="123"/>
      <c r="LW156" s="123"/>
      <c r="LX156" s="123"/>
      <c r="LY156" s="123"/>
      <c r="LZ156" s="123"/>
      <c r="MA156" s="123"/>
      <c r="MB156" s="123"/>
      <c r="MC156" s="123"/>
      <c r="MD156" s="123"/>
      <c r="ME156" s="123"/>
      <c r="MF156" s="123"/>
      <c r="MG156" s="123"/>
      <c r="MH156" s="123"/>
      <c r="MI156" s="123"/>
      <c r="MJ156" s="123"/>
      <c r="MK156" s="123"/>
      <c r="ML156" s="123"/>
      <c r="MM156" s="123"/>
      <c r="MN156" s="123"/>
      <c r="MO156" s="123"/>
      <c r="MP156" s="123"/>
      <c r="MQ156" s="123"/>
      <c r="MR156" s="123"/>
      <c r="MS156" s="123"/>
      <c r="MT156" s="123"/>
      <c r="MU156" s="123"/>
      <c r="MV156" s="123"/>
      <c r="MW156" s="123"/>
      <c r="MX156" s="123"/>
      <c r="MY156" s="123"/>
      <c r="MZ156" s="123"/>
      <c r="NA156" s="123"/>
      <c r="NB156" s="123"/>
      <c r="NC156" s="123"/>
      <c r="ND156" s="123"/>
      <c r="NE156" s="123"/>
      <c r="NF156" s="123"/>
      <c r="NG156" s="123"/>
      <c r="NH156" s="123"/>
      <c r="NI156" s="123"/>
      <c r="NJ156" s="123"/>
      <c r="NK156" s="123"/>
      <c r="NL156" s="123"/>
      <c r="NM156" s="123"/>
      <c r="NN156" s="123"/>
      <c r="NO156" s="123"/>
      <c r="NP156" s="123"/>
      <c r="NQ156" s="123"/>
      <c r="NR156" s="123"/>
      <c r="NS156" s="123"/>
      <c r="NT156" s="123"/>
      <c r="NU156" s="123"/>
      <c r="NV156" s="123"/>
      <c r="NW156" s="123"/>
      <c r="NX156" s="123"/>
      <c r="NY156" s="123"/>
      <c r="NZ156" s="123"/>
      <c r="OA156" s="123"/>
      <c r="OB156" s="123"/>
      <c r="OC156" s="123"/>
      <c r="OD156" s="123"/>
      <c r="OE156" s="123"/>
      <c r="OF156" s="123"/>
      <c r="OG156" s="123"/>
      <c r="OH156" s="123"/>
      <c r="OI156" s="123"/>
      <c r="OJ156" s="123"/>
      <c r="OK156" s="123"/>
      <c r="OL156" s="123"/>
      <c r="OM156" s="123"/>
      <c r="ON156" s="123"/>
      <c r="OO156" s="123"/>
      <c r="OP156" s="123"/>
      <c r="OQ156" s="123"/>
      <c r="OR156" s="123"/>
      <c r="OS156" s="123"/>
      <c r="OT156" s="123"/>
      <c r="OU156" s="123"/>
      <c r="OV156" s="123"/>
      <c r="OW156" s="123"/>
      <c r="OX156" s="123"/>
      <c r="OY156" s="123"/>
      <c r="OZ156" s="123"/>
      <c r="PA156" s="123"/>
      <c r="PB156" s="123"/>
      <c r="PC156" s="123"/>
      <c r="PD156" s="123"/>
      <c r="PE156" s="123"/>
      <c r="PF156" s="123"/>
      <c r="PG156" s="123"/>
      <c r="PH156" s="123"/>
      <c r="PI156" s="123"/>
      <c r="PJ156" s="123"/>
      <c r="PK156" s="123"/>
      <c r="PL156" s="123"/>
      <c r="PM156" s="123"/>
      <c r="PN156" s="123"/>
      <c r="PO156" s="123"/>
      <c r="PP156" s="123"/>
      <c r="PQ156" s="123"/>
      <c r="PR156" s="123"/>
      <c r="PS156" s="123"/>
      <c r="PT156" s="123"/>
      <c r="PU156" s="123"/>
      <c r="PV156" s="123"/>
      <c r="PW156" s="123"/>
      <c r="PX156" s="123"/>
      <c r="PY156" s="123"/>
      <c r="PZ156" s="123"/>
      <c r="QA156" s="123"/>
      <c r="QB156" s="123"/>
      <c r="QC156" s="123"/>
      <c r="QD156" s="123"/>
      <c r="QE156" s="123"/>
      <c r="QF156" s="123"/>
      <c r="QG156" s="123"/>
      <c r="QH156" s="123"/>
      <c r="QI156" s="123"/>
      <c r="QJ156" s="123"/>
      <c r="QK156" s="123"/>
      <c r="QL156" s="123"/>
      <c r="QM156" s="123"/>
      <c r="QN156" s="123"/>
      <c r="QO156" s="123"/>
      <c r="QP156" s="123"/>
      <c r="QQ156" s="123"/>
      <c r="QR156" s="123"/>
      <c r="QS156" s="123"/>
      <c r="QT156" s="123"/>
      <c r="QU156" s="123"/>
      <c r="QV156" s="123"/>
      <c r="QW156" s="123"/>
      <c r="QX156" s="123"/>
      <c r="QY156" s="123"/>
      <c r="QZ156" s="123"/>
      <c r="RA156" s="123"/>
      <c r="RB156" s="123"/>
      <c r="RC156" s="123"/>
      <c r="RD156" s="123"/>
      <c r="RE156" s="123"/>
      <c r="RF156" s="123"/>
      <c r="RG156" s="123"/>
      <c r="RH156" s="123"/>
      <c r="RI156" s="123"/>
      <c r="RJ156" s="123"/>
      <c r="RK156" s="123"/>
      <c r="RL156" s="123"/>
      <c r="RM156" s="123"/>
      <c r="RN156" s="123"/>
      <c r="RO156" s="123"/>
      <c r="RP156" s="123"/>
      <c r="RQ156" s="123"/>
      <c r="RR156" s="123"/>
      <c r="RS156" s="123"/>
      <c r="RT156" s="123"/>
      <c r="RU156" s="123"/>
      <c r="RV156" s="123"/>
      <c r="RW156" s="123"/>
      <c r="RX156" s="123"/>
      <c r="RY156" s="123"/>
      <c r="RZ156" s="123"/>
      <c r="SA156" s="123"/>
      <c r="SB156" s="123"/>
      <c r="SC156" s="123"/>
      <c r="SD156" s="123"/>
      <c r="SE156" s="123"/>
      <c r="SF156" s="123"/>
      <c r="SG156" s="123"/>
      <c r="SH156" s="123"/>
      <c r="SI156" s="123"/>
      <c r="SJ156" s="123"/>
      <c r="SK156" s="123"/>
      <c r="SL156" s="123"/>
      <c r="SM156" s="123"/>
      <c r="SN156" s="123"/>
      <c r="SO156" s="123"/>
      <c r="SP156" s="123"/>
      <c r="SQ156" s="123"/>
      <c r="SR156" s="123"/>
      <c r="SS156" s="123"/>
      <c r="ST156" s="123"/>
      <c r="SU156" s="123"/>
      <c r="SV156" s="123"/>
      <c r="SW156" s="123"/>
      <c r="SX156" s="123"/>
      <c r="SY156" s="123"/>
      <c r="SZ156" s="123"/>
      <c r="TA156" s="123"/>
      <c r="TB156" s="123"/>
      <c r="TC156" s="123"/>
      <c r="TD156" s="123"/>
      <c r="TE156" s="123"/>
      <c r="TF156" s="123"/>
      <c r="TG156" s="123"/>
      <c r="TH156" s="123"/>
      <c r="TI156" s="123"/>
      <c r="TJ156" s="123"/>
      <c r="TK156" s="123"/>
      <c r="TL156" s="123"/>
      <c r="TM156" s="123"/>
      <c r="TN156" s="123"/>
      <c r="TO156" s="123"/>
      <c r="TP156" s="123"/>
      <c r="TQ156" s="123"/>
      <c r="TR156" s="123"/>
      <c r="TS156" s="123"/>
      <c r="TT156" s="123"/>
      <c r="TU156" s="123"/>
      <c r="TV156" s="123"/>
      <c r="TW156" s="123"/>
      <c r="TX156" s="123"/>
      <c r="TY156" s="123"/>
      <c r="TZ156" s="123"/>
      <c r="UA156" s="123"/>
      <c r="UB156" s="123"/>
      <c r="UC156" s="123"/>
      <c r="UD156" s="123"/>
      <c r="UE156" s="123"/>
      <c r="UF156" s="123"/>
      <c r="UG156" s="123"/>
      <c r="UH156" s="123"/>
      <c r="UI156" s="123"/>
      <c r="UJ156" s="123"/>
      <c r="UK156" s="123"/>
      <c r="UL156" s="123"/>
      <c r="UM156" s="123"/>
      <c r="UN156" s="123"/>
      <c r="UO156" s="123"/>
      <c r="UP156" s="123"/>
      <c r="UQ156" s="123"/>
      <c r="UR156" s="123"/>
      <c r="US156" s="123"/>
      <c r="UT156" s="123"/>
      <c r="UU156" s="123"/>
      <c r="UV156" s="123"/>
      <c r="UW156" s="123"/>
      <c r="UX156" s="123"/>
      <c r="UY156" s="123"/>
      <c r="UZ156" s="123"/>
      <c r="VA156" s="123"/>
      <c r="VB156" s="123"/>
      <c r="VC156" s="123"/>
      <c r="VD156" s="123"/>
      <c r="VE156" s="123"/>
      <c r="VF156" s="123"/>
      <c r="VG156" s="123"/>
      <c r="VH156" s="123"/>
      <c r="VI156" s="123"/>
      <c r="VJ156" s="123"/>
      <c r="VK156" s="123"/>
      <c r="VL156" s="123"/>
      <c r="VM156" s="123"/>
      <c r="VN156" s="123"/>
      <c r="VO156" s="123"/>
      <c r="VP156" s="123"/>
      <c r="VQ156" s="123"/>
      <c r="VR156" s="123"/>
      <c r="VS156" s="123"/>
      <c r="VT156" s="123"/>
      <c r="VU156" s="123"/>
      <c r="VV156" s="123"/>
      <c r="VW156" s="123"/>
      <c r="VX156" s="123"/>
      <c r="VY156" s="123"/>
      <c r="VZ156" s="123"/>
      <c r="WA156" s="123"/>
      <c r="WB156" s="123"/>
      <c r="WC156" s="123"/>
      <c r="WD156" s="123"/>
      <c r="WE156" s="123"/>
      <c r="WF156" s="123"/>
      <c r="WG156" s="123"/>
      <c r="WH156" s="123"/>
      <c r="WI156" s="123"/>
      <c r="WJ156" s="123"/>
      <c r="WK156" s="123"/>
      <c r="WL156" s="123"/>
      <c r="WM156" s="123"/>
      <c r="WN156" s="123"/>
      <c r="WO156" s="123"/>
      <c r="WP156" s="123"/>
      <c r="WQ156" s="123"/>
      <c r="WR156" s="123"/>
      <c r="WS156" s="123"/>
      <c r="WT156" s="123"/>
      <c r="WU156" s="123"/>
      <c r="WV156" s="123"/>
      <c r="WW156" s="123"/>
      <c r="WX156" s="123"/>
      <c r="WY156" s="123"/>
      <c r="WZ156" s="123"/>
      <c r="XA156" s="123"/>
      <c r="XB156" s="123"/>
      <c r="XC156" s="123"/>
      <c r="XD156" s="123"/>
      <c r="XE156" s="123"/>
      <c r="XF156" s="123"/>
      <c r="XG156" s="123"/>
      <c r="XH156" s="123"/>
      <c r="XI156" s="123"/>
      <c r="XJ156" s="123"/>
      <c r="XK156" s="123"/>
      <c r="XL156" s="123"/>
      <c r="XM156" s="123"/>
      <c r="XN156" s="123"/>
      <c r="XO156" s="123"/>
      <c r="XP156" s="123"/>
      <c r="XQ156" s="123"/>
      <c r="XR156" s="123"/>
      <c r="XS156" s="123"/>
      <c r="XT156" s="123"/>
      <c r="XU156" s="123"/>
      <c r="XV156" s="123"/>
      <c r="XW156" s="123"/>
      <c r="XX156" s="123"/>
      <c r="XY156" s="123"/>
      <c r="XZ156" s="123"/>
      <c r="YA156" s="123"/>
      <c r="YB156" s="123"/>
      <c r="YC156" s="123"/>
      <c r="YD156" s="123"/>
      <c r="YE156" s="123"/>
      <c r="YF156" s="123"/>
      <c r="YG156" s="123"/>
      <c r="YH156" s="123"/>
      <c r="YI156" s="123"/>
      <c r="YJ156" s="123"/>
      <c r="YK156" s="123"/>
      <c r="YL156" s="123"/>
      <c r="YM156" s="123"/>
      <c r="YN156" s="123"/>
      <c r="YO156" s="123"/>
      <c r="YP156" s="123"/>
      <c r="YQ156" s="123"/>
      <c r="YR156" s="123"/>
      <c r="YS156" s="123"/>
      <c r="YT156" s="123"/>
      <c r="YU156" s="123"/>
      <c r="YV156" s="123"/>
      <c r="YW156" s="123"/>
      <c r="YX156" s="123"/>
      <c r="YY156" s="123"/>
      <c r="YZ156" s="123"/>
      <c r="ZA156" s="123"/>
      <c r="ZB156" s="123"/>
      <c r="ZC156" s="123"/>
      <c r="ZD156" s="123"/>
      <c r="ZE156" s="123"/>
      <c r="ZF156" s="123"/>
      <c r="ZG156" s="123"/>
      <c r="ZH156" s="123"/>
      <c r="ZI156" s="123"/>
      <c r="ZJ156" s="123"/>
      <c r="ZK156" s="123"/>
      <c r="ZL156" s="123"/>
      <c r="ZM156" s="123"/>
      <c r="ZN156" s="123"/>
      <c r="ZO156" s="123"/>
      <c r="ZP156" s="123"/>
      <c r="ZQ156" s="123"/>
      <c r="ZR156" s="123"/>
      <c r="ZS156" s="123"/>
      <c r="ZT156" s="123"/>
      <c r="ZU156" s="123"/>
      <c r="ZV156" s="123"/>
      <c r="ZW156" s="123"/>
      <c r="ZX156" s="123"/>
      <c r="ZY156" s="123"/>
      <c r="ZZ156" s="123"/>
      <c r="AAA156" s="123"/>
      <c r="AAB156" s="123"/>
      <c r="AAC156" s="123"/>
      <c r="AAD156" s="123"/>
      <c r="AAE156" s="123"/>
      <c r="AAF156" s="123"/>
      <c r="AAG156" s="123"/>
      <c r="AAH156" s="123"/>
      <c r="AAI156" s="123"/>
      <c r="AAJ156" s="123"/>
      <c r="AAK156" s="123"/>
      <c r="AAL156" s="123"/>
      <c r="AAM156" s="123"/>
      <c r="AAN156" s="123"/>
      <c r="AAO156" s="123"/>
      <c r="AAP156" s="123"/>
      <c r="AAQ156" s="123"/>
      <c r="AAR156" s="123"/>
      <c r="AAS156" s="123"/>
      <c r="AAT156" s="123"/>
      <c r="AAU156" s="123"/>
      <c r="AAV156" s="123"/>
      <c r="AAW156" s="123"/>
      <c r="AAX156" s="123"/>
      <c r="AAY156" s="123"/>
      <c r="AAZ156" s="123"/>
      <c r="ABA156" s="123"/>
      <c r="ABB156" s="123"/>
      <c r="ABC156" s="123"/>
      <c r="ABD156" s="123"/>
      <c r="ABE156" s="123"/>
      <c r="ABF156" s="123"/>
      <c r="ABG156" s="123"/>
      <c r="ABH156" s="123"/>
      <c r="ABI156" s="123"/>
      <c r="ABJ156" s="123"/>
      <c r="ABK156" s="123"/>
      <c r="ABL156" s="123"/>
      <c r="ABM156" s="123"/>
      <c r="ABN156" s="123"/>
      <c r="ABO156" s="123"/>
      <c r="ABP156" s="123"/>
      <c r="ABQ156" s="123"/>
      <c r="ABR156" s="123"/>
      <c r="ABS156" s="123"/>
      <c r="ABT156" s="123"/>
      <c r="ABU156" s="123"/>
      <c r="ABV156" s="123"/>
      <c r="ABW156" s="123"/>
      <c r="ABX156" s="123"/>
      <c r="ABY156" s="123"/>
      <c r="ABZ156" s="123"/>
      <c r="ACA156" s="123"/>
      <c r="ACB156" s="123"/>
      <c r="ACC156" s="123"/>
      <c r="ACD156" s="123"/>
      <c r="ACE156" s="123"/>
      <c r="ACF156" s="123"/>
      <c r="ACG156" s="123"/>
      <c r="ACH156" s="123"/>
      <c r="ACI156" s="123"/>
      <c r="ACJ156" s="123"/>
      <c r="ACK156" s="123"/>
      <c r="ACL156" s="123"/>
      <c r="ACM156" s="123"/>
      <c r="ACN156" s="123"/>
      <c r="ACO156" s="123"/>
      <c r="ACP156" s="123"/>
      <c r="ACQ156" s="123"/>
      <c r="ACR156" s="123"/>
      <c r="ACS156" s="123"/>
      <c r="ACT156" s="123"/>
      <c r="ACU156" s="123"/>
      <c r="ACV156" s="123"/>
      <c r="ACW156" s="123"/>
      <c r="ACX156" s="123"/>
      <c r="ACY156" s="123"/>
      <c r="ACZ156" s="123"/>
      <c r="ADA156" s="123"/>
      <c r="ADB156" s="123"/>
      <c r="ADC156" s="123"/>
      <c r="ADD156" s="123"/>
      <c r="ADE156" s="123"/>
      <c r="ADF156" s="123"/>
      <c r="ADG156" s="123"/>
      <c r="ADH156" s="123"/>
      <c r="ADI156" s="123"/>
      <c r="ADJ156" s="123"/>
      <c r="ADK156" s="123"/>
      <c r="ADL156" s="123"/>
      <c r="ADM156" s="123"/>
      <c r="ADN156" s="123"/>
      <c r="ADO156" s="123"/>
      <c r="ADP156" s="123"/>
      <c r="ADQ156" s="123"/>
      <c r="ADR156" s="123"/>
      <c r="ADS156" s="123"/>
      <c r="ADT156" s="123"/>
      <c r="ADU156" s="123"/>
      <c r="ADV156" s="123"/>
      <c r="ADW156" s="123"/>
      <c r="ADX156" s="123"/>
      <c r="ADY156" s="123"/>
      <c r="ADZ156" s="123"/>
      <c r="AEA156" s="123"/>
      <c r="AEB156" s="123"/>
      <c r="AEC156" s="123"/>
      <c r="AED156" s="123"/>
      <c r="AEE156" s="123"/>
      <c r="AEF156" s="123"/>
      <c r="AEG156" s="123"/>
      <c r="AEH156" s="123"/>
      <c r="AEI156" s="123"/>
      <c r="AEJ156" s="123"/>
      <c r="AEK156" s="123"/>
      <c r="AEL156" s="123"/>
      <c r="AEM156" s="123"/>
      <c r="AEN156" s="123"/>
      <c r="AEO156" s="123"/>
      <c r="AEP156" s="123"/>
      <c r="AEQ156" s="123"/>
      <c r="AER156" s="123"/>
      <c r="AES156" s="123"/>
      <c r="AET156" s="123"/>
      <c r="AEU156" s="123"/>
      <c r="AEV156" s="123"/>
      <c r="AEW156" s="123"/>
      <c r="AEX156" s="123"/>
      <c r="AEY156" s="123"/>
      <c r="AEZ156" s="123"/>
      <c r="AFA156" s="123"/>
      <c r="AFB156" s="123"/>
      <c r="AFC156" s="123"/>
      <c r="AFD156" s="123"/>
      <c r="AFE156" s="123"/>
      <c r="AFF156" s="123"/>
      <c r="AFG156" s="123"/>
      <c r="AFH156" s="123"/>
      <c r="AFI156" s="123"/>
      <c r="AFJ156" s="123"/>
      <c r="AFK156" s="123"/>
      <c r="AFL156" s="123"/>
      <c r="AFM156" s="123"/>
      <c r="AFN156" s="123"/>
      <c r="AFO156" s="123"/>
      <c r="AFP156" s="123"/>
      <c r="AFQ156" s="123"/>
      <c r="AFR156" s="123"/>
      <c r="AFS156" s="123"/>
      <c r="AFT156" s="123"/>
      <c r="AFU156" s="123"/>
      <c r="AFV156" s="123"/>
      <c r="AFW156" s="123"/>
      <c r="AFX156" s="123"/>
      <c r="AFY156" s="123"/>
      <c r="AFZ156" s="123"/>
      <c r="AGA156" s="123"/>
      <c r="AGB156" s="123"/>
      <c r="AGC156" s="123"/>
      <c r="AGD156" s="123"/>
      <c r="AGE156" s="123"/>
      <c r="AGF156" s="123"/>
      <c r="AGG156" s="123"/>
      <c r="AGH156" s="123"/>
      <c r="AGI156" s="123"/>
      <c r="AGJ156" s="123"/>
      <c r="AGK156" s="123"/>
      <c r="AGL156" s="123"/>
      <c r="AGM156" s="123"/>
      <c r="AGN156" s="123"/>
      <c r="AGO156" s="123"/>
      <c r="AGP156" s="123"/>
      <c r="AGQ156" s="123"/>
      <c r="AGR156" s="123"/>
      <c r="AGS156" s="123"/>
      <c r="AGT156" s="123"/>
      <c r="AGU156" s="123"/>
      <c r="AGV156" s="123"/>
      <c r="AGW156" s="123"/>
      <c r="AGX156" s="123"/>
      <c r="AGY156" s="123"/>
      <c r="AGZ156" s="123"/>
      <c r="AHA156" s="123"/>
      <c r="AHB156" s="123"/>
      <c r="AHC156" s="123"/>
      <c r="AHD156" s="123"/>
      <c r="AHE156" s="123"/>
      <c r="AHF156" s="123"/>
      <c r="AHG156" s="123"/>
      <c r="AHH156" s="123"/>
      <c r="AHI156" s="123"/>
      <c r="AHJ156" s="123"/>
      <c r="AHK156" s="123"/>
      <c r="AHL156" s="123"/>
      <c r="AHM156" s="123"/>
      <c r="AHN156" s="123"/>
      <c r="AHO156" s="123"/>
      <c r="AHP156" s="123"/>
      <c r="AHQ156" s="123"/>
      <c r="AHR156" s="123"/>
      <c r="AHS156" s="123"/>
      <c r="AHT156" s="123"/>
      <c r="AHU156" s="123"/>
      <c r="AHV156" s="123"/>
      <c r="AHW156" s="123"/>
      <c r="AHX156" s="123"/>
      <c r="AHY156" s="123"/>
      <c r="AHZ156" s="123"/>
      <c r="AIA156" s="123"/>
      <c r="AIB156" s="123"/>
      <c r="AIC156" s="123"/>
      <c r="AID156" s="123"/>
      <c r="AIE156" s="123"/>
      <c r="AIF156" s="123"/>
      <c r="AIG156" s="123"/>
      <c r="AIH156" s="123"/>
      <c r="AII156" s="123"/>
      <c r="AIJ156" s="123"/>
      <c r="AIK156" s="123"/>
      <c r="AIL156" s="123"/>
      <c r="AIM156" s="123"/>
      <c r="AIN156" s="123"/>
      <c r="AIO156" s="123"/>
      <c r="AIP156" s="123"/>
      <c r="AIQ156" s="123"/>
      <c r="AIR156" s="123"/>
      <c r="AIS156" s="123"/>
      <c r="AIT156" s="123"/>
      <c r="AIU156" s="123"/>
      <c r="AIV156" s="123"/>
      <c r="AIW156" s="123"/>
      <c r="AIX156" s="123"/>
      <c r="AIY156" s="123"/>
      <c r="AIZ156" s="123"/>
      <c r="AJA156" s="123"/>
      <c r="AJB156" s="123"/>
      <c r="AJC156" s="123"/>
      <c r="AJD156" s="123"/>
      <c r="AJE156" s="123"/>
      <c r="AJF156" s="123"/>
      <c r="AJG156" s="123"/>
      <c r="AJH156" s="123"/>
      <c r="AJI156" s="123"/>
      <c r="AJJ156" s="123"/>
      <c r="AJK156" s="123"/>
      <c r="AJL156" s="123"/>
      <c r="AJM156" s="123"/>
      <c r="AJN156" s="123"/>
      <c r="AJO156" s="123"/>
      <c r="AJP156" s="123"/>
      <c r="AJQ156" s="123"/>
      <c r="AJR156" s="123"/>
      <c r="AJS156" s="123"/>
      <c r="AJT156" s="123"/>
      <c r="AJU156" s="123"/>
      <c r="AJV156" s="123"/>
      <c r="AJW156" s="123"/>
      <c r="AJX156" s="123"/>
      <c r="AJY156" s="123"/>
      <c r="AJZ156" s="123"/>
      <c r="AKA156" s="123"/>
      <c r="AKB156" s="123"/>
      <c r="AKC156" s="123"/>
      <c r="AKD156" s="123"/>
      <c r="AKE156" s="123"/>
      <c r="AKF156" s="123"/>
      <c r="AKG156" s="123"/>
      <c r="AKH156" s="123"/>
      <c r="AKI156" s="123"/>
      <c r="AKJ156" s="123"/>
      <c r="AKK156" s="123"/>
      <c r="AKL156" s="123"/>
      <c r="AKM156" s="123"/>
      <c r="AKN156" s="123"/>
      <c r="AKO156" s="123"/>
      <c r="AKP156" s="123"/>
      <c r="AKQ156" s="123"/>
      <c r="AKR156" s="123"/>
      <c r="AKS156" s="123"/>
      <c r="AKT156" s="123"/>
      <c r="AKU156" s="123"/>
      <c r="AKV156" s="123"/>
      <c r="AKW156" s="123"/>
      <c r="AKX156" s="123"/>
      <c r="AKY156" s="123"/>
      <c r="AKZ156" s="123"/>
      <c r="ALA156" s="123"/>
      <c r="ALB156" s="123"/>
      <c r="ALC156" s="123"/>
      <c r="ALD156" s="123"/>
      <c r="ALE156" s="123"/>
      <c r="ALF156" s="123"/>
      <c r="ALG156" s="123"/>
      <c r="ALH156" s="123"/>
      <c r="ALI156" s="123"/>
      <c r="ALJ156" s="123"/>
      <c r="ALK156" s="123"/>
      <c r="ALL156" s="123"/>
      <c r="ALM156" s="123"/>
      <c r="ALN156" s="123"/>
      <c r="ALO156" s="123"/>
      <c r="ALP156" s="123"/>
      <c r="ALQ156" s="123"/>
      <c r="ALR156" s="123"/>
      <c r="ALS156" s="123"/>
      <c r="ALT156" s="123"/>
      <c r="ALU156" s="123"/>
      <c r="ALV156" s="123"/>
      <c r="ALW156" s="123"/>
      <c r="ALX156" s="123"/>
      <c r="ALY156" s="123"/>
      <c r="ALZ156" s="123"/>
      <c r="AMA156" s="123"/>
      <c r="AMB156" s="123"/>
      <c r="AMC156" s="123"/>
      <c r="AMD156" s="123"/>
      <c r="AME156" s="123"/>
      <c r="AMF156" s="123"/>
      <c r="AMG156" s="123"/>
      <c r="AMH156" s="123"/>
      <c r="AMI156" s="123"/>
      <c r="AMJ156" s="123"/>
      <c r="AMK156" s="123"/>
      <c r="AML156" s="123"/>
      <c r="AMM156" s="123"/>
      <c r="AMN156" s="123"/>
      <c r="AMO156" s="123"/>
      <c r="AMP156" s="123"/>
      <c r="AMQ156" s="123"/>
      <c r="AMR156" s="123"/>
      <c r="AMS156" s="123"/>
      <c r="AMT156" s="123"/>
      <c r="AMU156" s="123"/>
      <c r="AMV156" s="123"/>
      <c r="AMW156" s="123"/>
      <c r="AMX156" s="123"/>
      <c r="AMY156" s="123"/>
      <c r="AMZ156" s="123"/>
      <c r="ANA156" s="123"/>
      <c r="ANB156" s="123"/>
      <c r="ANC156" s="123"/>
      <c r="AND156" s="123"/>
      <c r="ANE156" s="123"/>
      <c r="ANF156" s="123"/>
      <c r="ANG156" s="123"/>
      <c r="ANH156" s="123"/>
      <c r="ANI156" s="123"/>
      <c r="ANJ156" s="123"/>
      <c r="ANK156" s="123"/>
      <c r="ANL156" s="123"/>
      <c r="ANM156" s="123"/>
      <c r="ANN156" s="123"/>
      <c r="ANO156" s="123"/>
      <c r="ANP156" s="123"/>
      <c r="ANQ156" s="123"/>
      <c r="ANR156" s="123"/>
      <c r="ANS156" s="123"/>
      <c r="ANT156" s="123"/>
      <c r="ANU156" s="123"/>
      <c r="ANV156" s="123"/>
      <c r="ANW156" s="123"/>
      <c r="ANX156" s="123"/>
      <c r="ANY156" s="123"/>
      <c r="ANZ156" s="123"/>
      <c r="AOA156" s="123"/>
      <c r="AOB156" s="123"/>
      <c r="AOC156" s="123"/>
      <c r="AOD156" s="123"/>
      <c r="AOE156" s="123"/>
      <c r="AOF156" s="123"/>
      <c r="AOG156" s="123"/>
      <c r="AOH156" s="123"/>
      <c r="AOI156" s="123"/>
      <c r="AOJ156" s="123"/>
      <c r="AOK156" s="123"/>
      <c r="AOL156" s="123"/>
      <c r="AOM156" s="123"/>
      <c r="AON156" s="123"/>
      <c r="AOO156" s="123"/>
      <c r="AOP156" s="123"/>
      <c r="AOQ156" s="123"/>
      <c r="AOR156" s="123"/>
      <c r="AOS156" s="123"/>
      <c r="AOT156" s="123"/>
      <c r="AOU156" s="123"/>
      <c r="AOV156" s="123"/>
      <c r="AOW156" s="123"/>
      <c r="AOX156" s="123"/>
      <c r="AOY156" s="123"/>
      <c r="AOZ156" s="123"/>
      <c r="APA156" s="123"/>
      <c r="APB156" s="123"/>
      <c r="APC156" s="123"/>
      <c r="APD156" s="123"/>
      <c r="APE156" s="123"/>
      <c r="APF156" s="123"/>
      <c r="APG156" s="123"/>
      <c r="APH156" s="123"/>
      <c r="API156" s="123"/>
      <c r="APJ156" s="123"/>
      <c r="APK156" s="123"/>
      <c r="APL156" s="123"/>
      <c r="APM156" s="123"/>
      <c r="APN156" s="123"/>
      <c r="APO156" s="123"/>
      <c r="APP156" s="123"/>
      <c r="APQ156" s="123"/>
      <c r="APR156" s="123"/>
      <c r="APS156" s="123"/>
      <c r="APT156" s="123"/>
      <c r="APU156" s="123"/>
      <c r="APV156" s="123"/>
      <c r="APW156" s="123"/>
      <c r="APX156" s="123"/>
      <c r="APY156" s="123"/>
      <c r="APZ156" s="123"/>
      <c r="AQA156" s="123"/>
      <c r="AQB156" s="123"/>
      <c r="AQC156" s="123"/>
      <c r="AQD156" s="123"/>
      <c r="AQE156" s="123"/>
      <c r="AQF156" s="123"/>
      <c r="AQG156" s="123"/>
      <c r="AQH156" s="123"/>
      <c r="AQI156" s="123"/>
      <c r="AQJ156" s="123"/>
      <c r="AQK156" s="123"/>
      <c r="AQL156" s="123"/>
      <c r="AQM156" s="123"/>
      <c r="AQN156" s="123"/>
      <c r="AQO156" s="123"/>
      <c r="AQP156" s="123"/>
      <c r="AQQ156" s="123"/>
      <c r="AQR156" s="123"/>
      <c r="AQS156" s="123"/>
      <c r="AQT156" s="123"/>
      <c r="AQU156" s="123"/>
      <c r="AQV156" s="123"/>
      <c r="AQW156" s="123"/>
      <c r="AQX156" s="123"/>
      <c r="AQY156" s="123"/>
      <c r="AQZ156" s="123"/>
      <c r="ARA156" s="123"/>
      <c r="ARB156" s="123"/>
      <c r="ARC156" s="123"/>
      <c r="ARD156" s="123"/>
      <c r="ARE156" s="123"/>
      <c r="ARF156" s="123"/>
      <c r="ARG156" s="123"/>
      <c r="ARH156" s="123"/>
      <c r="ARI156" s="123"/>
      <c r="ARJ156" s="123"/>
      <c r="ARK156" s="123"/>
      <c r="ARL156" s="123"/>
      <c r="ARM156" s="123"/>
      <c r="ARN156" s="123"/>
      <c r="ARO156" s="123"/>
      <c r="ARP156" s="123"/>
      <c r="ARQ156" s="123"/>
      <c r="ARR156" s="123"/>
      <c r="ARS156" s="123"/>
      <c r="ART156" s="123"/>
      <c r="ARU156" s="123"/>
      <c r="ARV156" s="123"/>
      <c r="ARW156" s="123"/>
      <c r="ARX156" s="123"/>
      <c r="ARY156" s="123"/>
      <c r="ARZ156" s="123"/>
      <c r="ASA156" s="123"/>
      <c r="ASB156" s="123"/>
      <c r="ASC156" s="123"/>
      <c r="ASD156" s="123"/>
      <c r="ASE156" s="123"/>
      <c r="ASF156" s="123"/>
      <c r="ASG156" s="123"/>
      <c r="ASH156" s="123"/>
      <c r="ASI156" s="123"/>
      <c r="ASJ156" s="123"/>
      <c r="ASK156" s="123"/>
      <c r="ASL156" s="123"/>
      <c r="ASM156" s="123"/>
      <c r="ASN156" s="123"/>
      <c r="ASO156" s="123"/>
      <c r="ASP156" s="123"/>
      <c r="ASQ156" s="123"/>
      <c r="ASR156" s="123"/>
      <c r="ASS156" s="123"/>
      <c r="AST156" s="123"/>
      <c r="ASU156" s="123"/>
      <c r="ASV156" s="123"/>
      <c r="ASW156" s="123"/>
      <c r="ASX156" s="123"/>
      <c r="ASY156" s="123"/>
      <c r="ASZ156" s="123"/>
      <c r="ATA156" s="123"/>
      <c r="ATB156" s="123"/>
      <c r="ATC156" s="123"/>
      <c r="ATD156" s="123"/>
      <c r="ATE156" s="123"/>
      <c r="ATF156" s="123"/>
      <c r="ATG156" s="123"/>
      <c r="ATH156" s="123"/>
      <c r="ATI156" s="123"/>
      <c r="ATJ156" s="123"/>
      <c r="ATK156" s="123"/>
      <c r="ATL156" s="123"/>
    </row>
    <row r="158" spans="1:1208" s="54" customFormat="1">
      <c r="A158" s="53"/>
      <c r="B158" s="54" t="s">
        <v>150</v>
      </c>
      <c r="F158" s="55"/>
      <c r="G158" s="55"/>
      <c r="M158" s="86">
        <f>IF($T$1="MTDC",M152-M92-M105-M115-M117-M141+M150,M152)</f>
        <v>0</v>
      </c>
      <c r="N158" s="86">
        <f t="shared" ref="N158:R158" si="113">IF($T$1="MTDC",N152-N92-N105-N115-N117-N141+N150,N152)</f>
        <v>0</v>
      </c>
      <c r="O158" s="86">
        <f t="shared" si="113"/>
        <v>0</v>
      </c>
      <c r="P158" s="86">
        <f t="shared" si="113"/>
        <v>0</v>
      </c>
      <c r="Q158" s="86">
        <f t="shared" si="113"/>
        <v>0</v>
      </c>
      <c r="R158" s="86">
        <f t="shared" si="113"/>
        <v>0</v>
      </c>
      <c r="S158" s="86">
        <f>SUM(M158:Q158)</f>
        <v>0</v>
      </c>
      <c r="T158" s="53"/>
      <c r="U158" s="53"/>
      <c r="V158" s="53"/>
      <c r="W158" s="53"/>
      <c r="X158" s="53"/>
      <c r="Y158" s="53"/>
      <c r="Z158" s="53"/>
      <c r="AA158" s="53"/>
      <c r="AB158" s="53"/>
      <c r="AC158" s="53"/>
      <c r="AD158" s="53"/>
      <c r="AE158" s="53"/>
      <c r="AF158" s="53"/>
      <c r="AG158" s="53"/>
      <c r="AH158" s="53"/>
      <c r="AI158" s="53"/>
      <c r="AJ158" s="53"/>
      <c r="AK158" s="53"/>
      <c r="AL158" s="53"/>
      <c r="AM158" s="53"/>
      <c r="AN158" s="53"/>
      <c r="AO158" s="53"/>
      <c r="AP158" s="53"/>
      <c r="AQ158" s="53"/>
      <c r="AR158" s="53"/>
      <c r="AS158" s="53"/>
      <c r="AT158" s="53"/>
      <c r="AU158" s="53"/>
      <c r="AV158" s="53"/>
      <c r="AW158" s="53"/>
      <c r="AX158" s="53"/>
      <c r="AY158" s="53"/>
      <c r="AZ158" s="53"/>
      <c r="BA158" s="53"/>
      <c r="BB158" s="53"/>
      <c r="BC158" s="53"/>
      <c r="BD158" s="53"/>
      <c r="BE158" s="53"/>
      <c r="BF158" s="53"/>
      <c r="BG158" s="53"/>
      <c r="BH158" s="53"/>
      <c r="BI158" s="53"/>
      <c r="BJ158" s="53"/>
      <c r="BK158" s="53"/>
      <c r="BL158" s="53"/>
      <c r="BM158" s="53"/>
      <c r="BN158" s="53"/>
      <c r="BO158" s="53"/>
      <c r="BP158" s="53"/>
      <c r="BQ158" s="53"/>
      <c r="BR158" s="53"/>
      <c r="BS158" s="53"/>
      <c r="BT158" s="53"/>
      <c r="BU158" s="53"/>
      <c r="BV158" s="53"/>
      <c r="BW158" s="53"/>
      <c r="BX158" s="53"/>
      <c r="BY158" s="53"/>
      <c r="BZ158" s="53"/>
      <c r="CA158" s="53"/>
      <c r="CB158" s="53"/>
      <c r="CC158" s="53"/>
      <c r="CD158" s="53"/>
      <c r="CE158" s="53"/>
      <c r="CF158" s="53"/>
      <c r="CG158" s="53"/>
      <c r="CH158" s="53"/>
      <c r="CI158" s="53"/>
      <c r="CJ158" s="53"/>
      <c r="CK158" s="53"/>
      <c r="CL158" s="53"/>
      <c r="CM158" s="53"/>
      <c r="CN158" s="53"/>
      <c r="CO158" s="53"/>
      <c r="CP158" s="53"/>
      <c r="CQ158" s="53"/>
      <c r="CR158" s="53"/>
      <c r="CS158" s="53"/>
      <c r="CT158" s="53"/>
      <c r="CU158" s="53"/>
      <c r="CV158" s="53"/>
      <c r="CW158" s="53"/>
      <c r="CX158" s="53"/>
      <c r="CY158" s="53"/>
      <c r="CZ158" s="53"/>
      <c r="DA158" s="53"/>
      <c r="DB158" s="53"/>
      <c r="DC158" s="53"/>
      <c r="DD158" s="53"/>
      <c r="DE158" s="53"/>
      <c r="DF158" s="53"/>
      <c r="DG158" s="53"/>
      <c r="DH158" s="53"/>
      <c r="DI158" s="53"/>
      <c r="DJ158" s="53"/>
      <c r="DK158" s="53"/>
      <c r="DL158" s="53"/>
      <c r="DM158" s="53"/>
      <c r="DN158" s="53"/>
      <c r="DO158" s="53"/>
      <c r="DP158" s="53"/>
      <c r="DQ158" s="53"/>
      <c r="DR158" s="53"/>
      <c r="DS158" s="53"/>
      <c r="DT158" s="53"/>
      <c r="DU158" s="53"/>
      <c r="DV158" s="53"/>
      <c r="DW158" s="53"/>
      <c r="DX158" s="53"/>
      <c r="DY158" s="53"/>
      <c r="DZ158" s="53"/>
      <c r="EA158" s="53"/>
      <c r="EB158" s="53"/>
      <c r="EC158" s="53"/>
      <c r="ED158" s="53"/>
      <c r="EE158" s="53"/>
      <c r="EF158" s="53"/>
      <c r="EG158" s="53"/>
      <c r="EH158" s="53"/>
      <c r="EI158" s="53"/>
      <c r="EJ158" s="53"/>
      <c r="EK158" s="53"/>
      <c r="EL158" s="53"/>
      <c r="EM158" s="53"/>
      <c r="EN158" s="53"/>
      <c r="EO158" s="53"/>
      <c r="EP158" s="53"/>
      <c r="EQ158" s="53"/>
      <c r="ER158" s="53"/>
      <c r="ES158" s="53"/>
      <c r="ET158" s="53"/>
      <c r="EU158" s="53"/>
      <c r="EV158" s="53"/>
      <c r="EW158" s="53"/>
      <c r="EX158" s="53"/>
      <c r="EY158" s="53"/>
      <c r="EZ158" s="53"/>
      <c r="FA158" s="53"/>
      <c r="FB158" s="53"/>
      <c r="FC158" s="53"/>
      <c r="FD158" s="53"/>
      <c r="FE158" s="53"/>
      <c r="FF158" s="53"/>
      <c r="FG158" s="53"/>
      <c r="FH158" s="53"/>
      <c r="FI158" s="53"/>
      <c r="FJ158" s="53"/>
      <c r="FK158" s="53"/>
      <c r="FL158" s="53"/>
      <c r="FM158" s="53"/>
      <c r="FN158" s="53"/>
      <c r="FO158" s="53"/>
      <c r="FP158" s="53"/>
      <c r="FQ158" s="53"/>
      <c r="FR158" s="53"/>
      <c r="FS158" s="53"/>
      <c r="FT158" s="53"/>
      <c r="FU158" s="53"/>
      <c r="FV158" s="53"/>
      <c r="FW158" s="53"/>
      <c r="FX158" s="53"/>
      <c r="FY158" s="53"/>
      <c r="FZ158" s="53"/>
      <c r="GA158" s="53"/>
      <c r="GB158" s="53"/>
      <c r="GC158" s="53"/>
      <c r="GD158" s="53"/>
      <c r="GE158" s="53"/>
      <c r="GF158" s="53"/>
      <c r="GG158" s="53"/>
      <c r="GH158" s="53"/>
      <c r="GI158" s="53"/>
      <c r="GJ158" s="53"/>
      <c r="GK158" s="53"/>
      <c r="GL158" s="53"/>
      <c r="GM158" s="53"/>
      <c r="GN158" s="53"/>
      <c r="GO158" s="53"/>
      <c r="GP158" s="53"/>
      <c r="GQ158" s="53"/>
      <c r="GR158" s="53"/>
      <c r="GS158" s="53"/>
      <c r="GT158" s="53"/>
      <c r="GU158" s="53"/>
      <c r="GV158" s="53"/>
      <c r="GW158" s="53"/>
      <c r="GX158" s="53"/>
      <c r="GY158" s="53"/>
      <c r="GZ158" s="53"/>
      <c r="HA158" s="53"/>
      <c r="HB158" s="53"/>
      <c r="HC158" s="53"/>
      <c r="HD158" s="53"/>
      <c r="HE158" s="53"/>
      <c r="HF158" s="53"/>
      <c r="HG158" s="53"/>
      <c r="HH158" s="53"/>
      <c r="HI158" s="53"/>
      <c r="HJ158" s="53"/>
      <c r="HK158" s="53"/>
      <c r="HL158" s="53"/>
      <c r="HM158" s="53"/>
      <c r="HN158" s="53"/>
      <c r="HO158" s="53"/>
      <c r="HP158" s="53"/>
      <c r="HQ158" s="53"/>
      <c r="HR158" s="53"/>
      <c r="HS158" s="53"/>
      <c r="HT158" s="53"/>
      <c r="HU158" s="53"/>
      <c r="HV158" s="53"/>
      <c r="HW158" s="53"/>
      <c r="HX158" s="53"/>
      <c r="HY158" s="53"/>
      <c r="HZ158" s="53"/>
      <c r="IA158" s="53"/>
      <c r="IB158" s="53"/>
      <c r="IC158" s="53"/>
      <c r="ID158" s="53"/>
      <c r="IE158" s="53"/>
      <c r="IF158" s="53"/>
      <c r="IG158" s="53"/>
      <c r="IH158" s="53"/>
      <c r="II158" s="53"/>
      <c r="IJ158" s="53"/>
      <c r="IK158" s="53"/>
      <c r="IL158" s="53"/>
      <c r="IM158" s="53"/>
      <c r="IN158" s="53"/>
      <c r="IO158" s="53"/>
      <c r="IP158" s="53"/>
      <c r="IQ158" s="53"/>
      <c r="IR158" s="53"/>
      <c r="IS158" s="53"/>
      <c r="IT158" s="53"/>
      <c r="IU158" s="53"/>
      <c r="IV158" s="53"/>
      <c r="IW158" s="53"/>
      <c r="IX158" s="53"/>
      <c r="IY158" s="53"/>
      <c r="IZ158" s="53"/>
      <c r="JA158" s="53"/>
      <c r="JB158" s="53"/>
      <c r="JC158" s="53"/>
      <c r="JD158" s="53"/>
      <c r="JE158" s="53"/>
      <c r="JF158" s="53"/>
      <c r="JG158" s="53"/>
      <c r="JH158" s="53"/>
      <c r="JI158" s="53"/>
      <c r="JJ158" s="53"/>
      <c r="JK158" s="53"/>
      <c r="JL158" s="53"/>
      <c r="JM158" s="53"/>
      <c r="JN158" s="53"/>
      <c r="JO158" s="53"/>
      <c r="JP158" s="53"/>
      <c r="JQ158" s="53"/>
      <c r="JR158" s="53"/>
      <c r="JS158" s="53"/>
      <c r="JT158" s="53"/>
      <c r="JU158" s="53"/>
      <c r="JV158" s="53"/>
      <c r="JW158" s="53"/>
      <c r="JX158" s="53"/>
      <c r="JY158" s="53"/>
      <c r="JZ158" s="53"/>
      <c r="KA158" s="53"/>
      <c r="KB158" s="53"/>
      <c r="KC158" s="53"/>
      <c r="KD158" s="53"/>
      <c r="KE158" s="53"/>
      <c r="KF158" s="53"/>
      <c r="KG158" s="53"/>
      <c r="KH158" s="53"/>
      <c r="KI158" s="53"/>
      <c r="KJ158" s="53"/>
      <c r="KK158" s="53"/>
      <c r="KL158" s="53"/>
      <c r="KM158" s="53"/>
      <c r="KN158" s="53"/>
      <c r="KO158" s="53"/>
      <c r="KP158" s="53"/>
      <c r="KQ158" s="53"/>
      <c r="KR158" s="53"/>
      <c r="KS158" s="53"/>
      <c r="KT158" s="53"/>
      <c r="KU158" s="53"/>
      <c r="KV158" s="53"/>
      <c r="KW158" s="53"/>
      <c r="KX158" s="53"/>
      <c r="KY158" s="53"/>
      <c r="KZ158" s="53"/>
      <c r="LA158" s="53"/>
      <c r="LB158" s="53"/>
      <c r="LC158" s="53"/>
      <c r="LD158" s="53"/>
      <c r="LE158" s="53"/>
      <c r="LF158" s="53"/>
      <c r="LG158" s="53"/>
      <c r="LH158" s="53"/>
      <c r="LI158" s="53"/>
      <c r="LJ158" s="53"/>
      <c r="LK158" s="53"/>
      <c r="LL158" s="53"/>
      <c r="LM158" s="53"/>
      <c r="LN158" s="53"/>
      <c r="LO158" s="53"/>
      <c r="LP158" s="53"/>
      <c r="LQ158" s="53"/>
      <c r="LR158" s="53"/>
      <c r="LS158" s="53"/>
      <c r="LT158" s="53"/>
      <c r="LU158" s="53"/>
      <c r="LV158" s="53"/>
      <c r="LW158" s="53"/>
      <c r="LX158" s="53"/>
      <c r="LY158" s="53"/>
      <c r="LZ158" s="53"/>
      <c r="MA158" s="53"/>
      <c r="MB158" s="53"/>
      <c r="MC158" s="53"/>
      <c r="MD158" s="53"/>
      <c r="ME158" s="53"/>
      <c r="MF158" s="53"/>
      <c r="MG158" s="53"/>
      <c r="MH158" s="53"/>
      <c r="MI158" s="53"/>
      <c r="MJ158" s="53"/>
      <c r="MK158" s="53"/>
      <c r="ML158" s="53"/>
      <c r="MM158" s="53"/>
      <c r="MN158" s="53"/>
      <c r="MO158" s="53"/>
      <c r="MP158" s="53"/>
      <c r="MQ158" s="53"/>
      <c r="MR158" s="53"/>
      <c r="MS158" s="53"/>
      <c r="MT158" s="53"/>
      <c r="MU158" s="53"/>
      <c r="MV158" s="53"/>
      <c r="MW158" s="53"/>
      <c r="MX158" s="53"/>
      <c r="MY158" s="53"/>
      <c r="MZ158" s="53"/>
      <c r="NA158" s="53"/>
      <c r="NB158" s="53"/>
      <c r="NC158" s="53"/>
      <c r="ND158" s="53"/>
      <c r="NE158" s="53"/>
      <c r="NF158" s="53"/>
      <c r="NG158" s="53"/>
      <c r="NH158" s="53"/>
      <c r="NI158" s="53"/>
      <c r="NJ158" s="53"/>
      <c r="NK158" s="53"/>
      <c r="NL158" s="53"/>
      <c r="NM158" s="53"/>
      <c r="NN158" s="53"/>
      <c r="NO158" s="53"/>
      <c r="NP158" s="53"/>
      <c r="NQ158" s="53"/>
      <c r="NR158" s="53"/>
      <c r="NS158" s="53"/>
      <c r="NT158" s="53"/>
      <c r="NU158" s="53"/>
      <c r="NV158" s="53"/>
      <c r="NW158" s="53"/>
      <c r="NX158" s="53"/>
      <c r="NY158" s="53"/>
      <c r="NZ158" s="53"/>
      <c r="OA158" s="53"/>
      <c r="OB158" s="53"/>
      <c r="OC158" s="53"/>
      <c r="OD158" s="53"/>
      <c r="OE158" s="53"/>
      <c r="OF158" s="53"/>
      <c r="OG158" s="53"/>
      <c r="OH158" s="53"/>
      <c r="OI158" s="53"/>
      <c r="OJ158" s="53"/>
      <c r="OK158" s="53"/>
      <c r="OL158" s="53"/>
      <c r="OM158" s="53"/>
      <c r="ON158" s="53"/>
      <c r="OO158" s="53"/>
      <c r="OP158" s="53"/>
      <c r="OQ158" s="53"/>
      <c r="OR158" s="53"/>
      <c r="OS158" s="53"/>
      <c r="OT158" s="53"/>
      <c r="OU158" s="53"/>
      <c r="OV158" s="53"/>
      <c r="OW158" s="53"/>
      <c r="OX158" s="53"/>
      <c r="OY158" s="53"/>
      <c r="OZ158" s="53"/>
      <c r="PA158" s="53"/>
      <c r="PB158" s="53"/>
      <c r="PC158" s="53"/>
      <c r="PD158" s="53"/>
      <c r="PE158" s="53"/>
      <c r="PF158" s="53"/>
      <c r="PG158" s="53"/>
      <c r="PH158" s="53"/>
      <c r="PI158" s="53"/>
      <c r="PJ158" s="53"/>
      <c r="PK158" s="53"/>
      <c r="PL158" s="53"/>
      <c r="PM158" s="53"/>
      <c r="PN158" s="53"/>
      <c r="PO158" s="53"/>
      <c r="PP158" s="53"/>
      <c r="PQ158" s="53"/>
      <c r="PR158" s="53"/>
      <c r="PS158" s="53"/>
      <c r="PT158" s="53"/>
      <c r="PU158" s="53"/>
      <c r="PV158" s="53"/>
      <c r="PW158" s="53"/>
      <c r="PX158" s="53"/>
      <c r="PY158" s="53"/>
      <c r="PZ158" s="53"/>
      <c r="QA158" s="53"/>
      <c r="QB158" s="53"/>
      <c r="QC158" s="53"/>
      <c r="QD158" s="53"/>
      <c r="QE158" s="53"/>
      <c r="QF158" s="53"/>
      <c r="QG158" s="53"/>
      <c r="QH158" s="53"/>
      <c r="QI158" s="53"/>
      <c r="QJ158" s="53"/>
      <c r="QK158" s="53"/>
      <c r="QL158" s="53"/>
      <c r="QM158" s="53"/>
      <c r="QN158" s="53"/>
      <c r="QO158" s="53"/>
      <c r="QP158" s="53"/>
      <c r="QQ158" s="53"/>
      <c r="QR158" s="53"/>
      <c r="QS158" s="53"/>
      <c r="QT158" s="53"/>
      <c r="QU158" s="53"/>
      <c r="QV158" s="53"/>
      <c r="QW158" s="53"/>
      <c r="QX158" s="53"/>
      <c r="QY158" s="53"/>
      <c r="QZ158" s="53"/>
      <c r="RA158" s="53"/>
      <c r="RB158" s="53"/>
      <c r="RC158" s="53"/>
      <c r="RD158" s="53"/>
      <c r="RE158" s="53"/>
      <c r="RF158" s="53"/>
      <c r="RG158" s="53"/>
      <c r="RH158" s="53"/>
      <c r="RI158" s="53"/>
      <c r="RJ158" s="53"/>
      <c r="RK158" s="53"/>
      <c r="RL158" s="53"/>
      <c r="RM158" s="53"/>
      <c r="RN158" s="53"/>
      <c r="RO158" s="53"/>
      <c r="RP158" s="53"/>
      <c r="RQ158" s="53"/>
      <c r="RR158" s="53"/>
      <c r="RS158" s="53"/>
      <c r="RT158" s="53"/>
      <c r="RU158" s="53"/>
      <c r="RV158" s="53"/>
      <c r="RW158" s="53"/>
      <c r="RX158" s="53"/>
      <c r="RY158" s="53"/>
      <c r="RZ158" s="53"/>
      <c r="SA158" s="53"/>
      <c r="SB158" s="53"/>
      <c r="SC158" s="53"/>
      <c r="SD158" s="53"/>
      <c r="SE158" s="53"/>
      <c r="SF158" s="53"/>
      <c r="SG158" s="53"/>
      <c r="SH158" s="53"/>
      <c r="SI158" s="53"/>
      <c r="SJ158" s="53"/>
      <c r="SK158" s="53"/>
      <c r="SL158" s="53"/>
      <c r="SM158" s="53"/>
      <c r="SN158" s="53"/>
      <c r="SO158" s="53"/>
      <c r="SP158" s="53"/>
      <c r="SQ158" s="53"/>
      <c r="SR158" s="53"/>
      <c r="SS158" s="53"/>
      <c r="ST158" s="53"/>
      <c r="SU158" s="53"/>
      <c r="SV158" s="53"/>
      <c r="SW158" s="53"/>
      <c r="SX158" s="53"/>
      <c r="SY158" s="53"/>
      <c r="SZ158" s="53"/>
      <c r="TA158" s="53"/>
      <c r="TB158" s="53"/>
      <c r="TC158" s="53"/>
      <c r="TD158" s="53"/>
      <c r="TE158" s="53"/>
      <c r="TF158" s="53"/>
      <c r="TG158" s="53"/>
      <c r="TH158" s="53"/>
      <c r="TI158" s="53"/>
      <c r="TJ158" s="53"/>
      <c r="TK158" s="53"/>
      <c r="TL158" s="53"/>
      <c r="TM158" s="53"/>
      <c r="TN158" s="53"/>
      <c r="TO158" s="53"/>
      <c r="TP158" s="53"/>
      <c r="TQ158" s="53"/>
      <c r="TR158" s="53"/>
      <c r="TS158" s="53"/>
      <c r="TT158" s="53"/>
      <c r="TU158" s="53"/>
      <c r="TV158" s="53"/>
      <c r="TW158" s="53"/>
      <c r="TX158" s="53"/>
      <c r="TY158" s="53"/>
      <c r="TZ158" s="53"/>
      <c r="UA158" s="53"/>
      <c r="UB158" s="53"/>
      <c r="UC158" s="53"/>
      <c r="UD158" s="53"/>
      <c r="UE158" s="53"/>
      <c r="UF158" s="53"/>
      <c r="UG158" s="53"/>
      <c r="UH158" s="53"/>
      <c r="UI158" s="53"/>
      <c r="UJ158" s="53"/>
      <c r="UK158" s="53"/>
      <c r="UL158" s="53"/>
      <c r="UM158" s="53"/>
      <c r="UN158" s="53"/>
      <c r="UO158" s="53"/>
      <c r="UP158" s="53"/>
      <c r="UQ158" s="53"/>
      <c r="UR158" s="53"/>
      <c r="US158" s="53"/>
      <c r="UT158" s="53"/>
      <c r="UU158" s="53"/>
      <c r="UV158" s="53"/>
      <c r="UW158" s="53"/>
      <c r="UX158" s="53"/>
      <c r="UY158" s="53"/>
      <c r="UZ158" s="53"/>
      <c r="VA158" s="53"/>
      <c r="VB158" s="53"/>
      <c r="VC158" s="53"/>
      <c r="VD158" s="53"/>
      <c r="VE158" s="53"/>
      <c r="VF158" s="53"/>
      <c r="VG158" s="53"/>
      <c r="VH158" s="53"/>
      <c r="VI158" s="53"/>
      <c r="VJ158" s="53"/>
      <c r="VK158" s="53"/>
      <c r="VL158" s="53"/>
      <c r="VM158" s="53"/>
      <c r="VN158" s="53"/>
      <c r="VO158" s="53"/>
      <c r="VP158" s="53"/>
      <c r="VQ158" s="53"/>
      <c r="VR158" s="53"/>
      <c r="VS158" s="53"/>
      <c r="VT158" s="53"/>
      <c r="VU158" s="53"/>
      <c r="VV158" s="53"/>
      <c r="VW158" s="53"/>
      <c r="VX158" s="53"/>
      <c r="VY158" s="53"/>
      <c r="VZ158" s="53"/>
      <c r="WA158" s="53"/>
      <c r="WB158" s="53"/>
      <c r="WC158" s="53"/>
      <c r="WD158" s="53"/>
      <c r="WE158" s="53"/>
      <c r="WF158" s="53"/>
      <c r="WG158" s="53"/>
      <c r="WH158" s="53"/>
      <c r="WI158" s="53"/>
      <c r="WJ158" s="53"/>
      <c r="WK158" s="53"/>
      <c r="WL158" s="53"/>
      <c r="WM158" s="53"/>
      <c r="WN158" s="53"/>
      <c r="WO158" s="53"/>
      <c r="WP158" s="53"/>
      <c r="WQ158" s="53"/>
      <c r="WR158" s="53"/>
      <c r="WS158" s="53"/>
      <c r="WT158" s="53"/>
      <c r="WU158" s="53"/>
      <c r="WV158" s="53"/>
      <c r="WW158" s="53"/>
      <c r="WX158" s="53"/>
      <c r="WY158" s="53"/>
      <c r="WZ158" s="53"/>
      <c r="XA158" s="53"/>
      <c r="XB158" s="53"/>
      <c r="XC158" s="53"/>
      <c r="XD158" s="53"/>
      <c r="XE158" s="53"/>
      <c r="XF158" s="53"/>
      <c r="XG158" s="53"/>
      <c r="XH158" s="53"/>
      <c r="XI158" s="53"/>
      <c r="XJ158" s="53"/>
      <c r="XK158" s="53"/>
      <c r="XL158" s="53"/>
      <c r="XM158" s="53"/>
      <c r="XN158" s="53"/>
      <c r="XO158" s="53"/>
      <c r="XP158" s="53"/>
      <c r="XQ158" s="53"/>
      <c r="XR158" s="53"/>
      <c r="XS158" s="53"/>
      <c r="XT158" s="53"/>
      <c r="XU158" s="53"/>
      <c r="XV158" s="53"/>
      <c r="XW158" s="53"/>
      <c r="XX158" s="53"/>
      <c r="XY158" s="53"/>
      <c r="XZ158" s="53"/>
      <c r="YA158" s="53"/>
      <c r="YB158" s="53"/>
      <c r="YC158" s="53"/>
      <c r="YD158" s="53"/>
      <c r="YE158" s="53"/>
      <c r="YF158" s="53"/>
      <c r="YG158" s="53"/>
      <c r="YH158" s="53"/>
      <c r="YI158" s="53"/>
      <c r="YJ158" s="53"/>
      <c r="YK158" s="53"/>
      <c r="YL158" s="53"/>
      <c r="YM158" s="53"/>
      <c r="YN158" s="53"/>
      <c r="YO158" s="53"/>
      <c r="YP158" s="53"/>
      <c r="YQ158" s="53"/>
      <c r="YR158" s="53"/>
      <c r="YS158" s="53"/>
      <c r="YT158" s="53"/>
      <c r="YU158" s="53"/>
      <c r="YV158" s="53"/>
      <c r="YW158" s="53"/>
      <c r="YX158" s="53"/>
      <c r="YY158" s="53"/>
      <c r="YZ158" s="53"/>
      <c r="ZA158" s="53"/>
      <c r="ZB158" s="53"/>
      <c r="ZC158" s="53"/>
      <c r="ZD158" s="53"/>
      <c r="ZE158" s="53"/>
      <c r="ZF158" s="53"/>
      <c r="ZG158" s="53"/>
      <c r="ZH158" s="53"/>
      <c r="ZI158" s="53"/>
      <c r="ZJ158" s="53"/>
      <c r="ZK158" s="53"/>
      <c r="ZL158" s="53"/>
      <c r="ZM158" s="53"/>
      <c r="ZN158" s="53"/>
      <c r="ZO158" s="53"/>
      <c r="ZP158" s="53"/>
      <c r="ZQ158" s="53"/>
      <c r="ZR158" s="53"/>
      <c r="ZS158" s="53"/>
      <c r="ZT158" s="53"/>
      <c r="ZU158" s="53"/>
      <c r="ZV158" s="53"/>
      <c r="ZW158" s="53"/>
      <c r="ZX158" s="53"/>
      <c r="ZY158" s="53"/>
      <c r="ZZ158" s="53"/>
      <c r="AAA158" s="53"/>
      <c r="AAB158" s="53"/>
      <c r="AAC158" s="53"/>
      <c r="AAD158" s="53"/>
      <c r="AAE158" s="53"/>
      <c r="AAF158" s="53"/>
      <c r="AAG158" s="53"/>
      <c r="AAH158" s="53"/>
      <c r="AAI158" s="53"/>
      <c r="AAJ158" s="53"/>
      <c r="AAK158" s="53"/>
      <c r="AAL158" s="53"/>
      <c r="AAM158" s="53"/>
      <c r="AAN158" s="53"/>
      <c r="AAO158" s="53"/>
      <c r="AAP158" s="53"/>
      <c r="AAQ158" s="53"/>
      <c r="AAR158" s="53"/>
      <c r="AAS158" s="53"/>
      <c r="AAT158" s="53"/>
      <c r="AAU158" s="53"/>
      <c r="AAV158" s="53"/>
      <c r="AAW158" s="53"/>
      <c r="AAX158" s="53"/>
      <c r="AAY158" s="53"/>
      <c r="AAZ158" s="53"/>
      <c r="ABA158" s="53"/>
      <c r="ABB158" s="53"/>
      <c r="ABC158" s="53"/>
      <c r="ABD158" s="53"/>
      <c r="ABE158" s="53"/>
      <c r="ABF158" s="53"/>
      <c r="ABG158" s="53"/>
      <c r="ABH158" s="53"/>
      <c r="ABI158" s="53"/>
      <c r="ABJ158" s="53"/>
      <c r="ABK158" s="53"/>
      <c r="ABL158" s="53"/>
      <c r="ABM158" s="53"/>
      <c r="ABN158" s="53"/>
      <c r="ABO158" s="53"/>
      <c r="ABP158" s="53"/>
      <c r="ABQ158" s="53"/>
      <c r="ABR158" s="53"/>
      <c r="ABS158" s="53"/>
      <c r="ABT158" s="53"/>
      <c r="ABU158" s="53"/>
      <c r="ABV158" s="53"/>
      <c r="ABW158" s="53"/>
      <c r="ABX158" s="53"/>
      <c r="ABY158" s="53"/>
      <c r="ABZ158" s="53"/>
      <c r="ACA158" s="53"/>
      <c r="ACB158" s="53"/>
      <c r="ACC158" s="53"/>
      <c r="ACD158" s="53"/>
      <c r="ACE158" s="53"/>
      <c r="ACF158" s="53"/>
      <c r="ACG158" s="53"/>
      <c r="ACH158" s="53"/>
      <c r="ACI158" s="53"/>
      <c r="ACJ158" s="53"/>
      <c r="ACK158" s="53"/>
      <c r="ACL158" s="53"/>
      <c r="ACM158" s="53"/>
      <c r="ACN158" s="53"/>
      <c r="ACO158" s="53"/>
      <c r="ACP158" s="53"/>
      <c r="ACQ158" s="53"/>
      <c r="ACR158" s="53"/>
      <c r="ACS158" s="53"/>
      <c r="ACT158" s="53"/>
      <c r="ACU158" s="53"/>
      <c r="ACV158" s="53"/>
      <c r="ACW158" s="53"/>
      <c r="ACX158" s="53"/>
      <c r="ACY158" s="53"/>
      <c r="ACZ158" s="53"/>
      <c r="ADA158" s="53"/>
      <c r="ADB158" s="53"/>
      <c r="ADC158" s="53"/>
      <c r="ADD158" s="53"/>
      <c r="ADE158" s="53"/>
      <c r="ADF158" s="53"/>
      <c r="ADG158" s="53"/>
      <c r="ADH158" s="53"/>
      <c r="ADI158" s="53"/>
      <c r="ADJ158" s="53"/>
      <c r="ADK158" s="53"/>
      <c r="ADL158" s="53"/>
      <c r="ADM158" s="53"/>
      <c r="ADN158" s="53"/>
      <c r="ADO158" s="53"/>
      <c r="ADP158" s="53"/>
      <c r="ADQ158" s="53"/>
      <c r="ADR158" s="53"/>
      <c r="ADS158" s="53"/>
      <c r="ADT158" s="53"/>
      <c r="ADU158" s="53"/>
      <c r="ADV158" s="53"/>
      <c r="ADW158" s="53"/>
      <c r="ADX158" s="53"/>
      <c r="ADY158" s="53"/>
      <c r="ADZ158" s="53"/>
      <c r="AEA158" s="53"/>
      <c r="AEB158" s="53"/>
      <c r="AEC158" s="53"/>
      <c r="AED158" s="53"/>
      <c r="AEE158" s="53"/>
      <c r="AEF158" s="53"/>
      <c r="AEG158" s="53"/>
      <c r="AEH158" s="53"/>
      <c r="AEI158" s="53"/>
      <c r="AEJ158" s="53"/>
      <c r="AEK158" s="53"/>
      <c r="AEL158" s="53"/>
      <c r="AEM158" s="53"/>
      <c r="AEN158" s="53"/>
      <c r="AEO158" s="53"/>
      <c r="AEP158" s="53"/>
      <c r="AEQ158" s="53"/>
      <c r="AER158" s="53"/>
      <c r="AES158" s="53"/>
      <c r="AET158" s="53"/>
      <c r="AEU158" s="53"/>
      <c r="AEV158" s="53"/>
      <c r="AEW158" s="53"/>
      <c r="AEX158" s="53"/>
      <c r="AEY158" s="53"/>
      <c r="AEZ158" s="53"/>
      <c r="AFA158" s="53"/>
      <c r="AFB158" s="53"/>
      <c r="AFC158" s="53"/>
      <c r="AFD158" s="53"/>
      <c r="AFE158" s="53"/>
      <c r="AFF158" s="53"/>
      <c r="AFG158" s="53"/>
      <c r="AFH158" s="53"/>
      <c r="AFI158" s="53"/>
      <c r="AFJ158" s="53"/>
      <c r="AFK158" s="53"/>
      <c r="AFL158" s="53"/>
      <c r="AFM158" s="53"/>
      <c r="AFN158" s="53"/>
      <c r="AFO158" s="53"/>
      <c r="AFP158" s="53"/>
      <c r="AFQ158" s="53"/>
      <c r="AFR158" s="53"/>
      <c r="AFS158" s="53"/>
      <c r="AFT158" s="53"/>
      <c r="AFU158" s="53"/>
      <c r="AFV158" s="53"/>
      <c r="AFW158" s="53"/>
      <c r="AFX158" s="53"/>
      <c r="AFY158" s="53"/>
      <c r="AFZ158" s="53"/>
      <c r="AGA158" s="53"/>
      <c r="AGB158" s="53"/>
      <c r="AGC158" s="53"/>
      <c r="AGD158" s="53"/>
      <c r="AGE158" s="53"/>
      <c r="AGF158" s="53"/>
      <c r="AGG158" s="53"/>
      <c r="AGH158" s="53"/>
      <c r="AGI158" s="53"/>
      <c r="AGJ158" s="53"/>
      <c r="AGK158" s="53"/>
      <c r="AGL158" s="53"/>
      <c r="AGM158" s="53"/>
      <c r="AGN158" s="53"/>
      <c r="AGO158" s="53"/>
      <c r="AGP158" s="53"/>
      <c r="AGQ158" s="53"/>
      <c r="AGR158" s="53"/>
      <c r="AGS158" s="53"/>
      <c r="AGT158" s="53"/>
      <c r="AGU158" s="53"/>
      <c r="AGV158" s="53"/>
      <c r="AGW158" s="53"/>
      <c r="AGX158" s="53"/>
      <c r="AGY158" s="53"/>
      <c r="AGZ158" s="53"/>
      <c r="AHA158" s="53"/>
      <c r="AHB158" s="53"/>
      <c r="AHC158" s="53"/>
      <c r="AHD158" s="53"/>
      <c r="AHE158" s="53"/>
      <c r="AHF158" s="53"/>
      <c r="AHG158" s="53"/>
      <c r="AHH158" s="53"/>
      <c r="AHI158" s="53"/>
      <c r="AHJ158" s="53"/>
      <c r="AHK158" s="53"/>
      <c r="AHL158" s="53"/>
      <c r="AHM158" s="53"/>
      <c r="AHN158" s="53"/>
      <c r="AHO158" s="53"/>
      <c r="AHP158" s="53"/>
      <c r="AHQ158" s="53"/>
      <c r="AHR158" s="53"/>
      <c r="AHS158" s="53"/>
      <c r="AHT158" s="53"/>
      <c r="AHU158" s="53"/>
      <c r="AHV158" s="53"/>
      <c r="AHW158" s="53"/>
      <c r="AHX158" s="53"/>
      <c r="AHY158" s="53"/>
      <c r="AHZ158" s="53"/>
      <c r="AIA158" s="53"/>
      <c r="AIB158" s="53"/>
      <c r="AIC158" s="53"/>
      <c r="AID158" s="53"/>
      <c r="AIE158" s="53"/>
      <c r="AIF158" s="53"/>
      <c r="AIG158" s="53"/>
      <c r="AIH158" s="53"/>
      <c r="AII158" s="53"/>
      <c r="AIJ158" s="53"/>
      <c r="AIK158" s="53"/>
      <c r="AIL158" s="53"/>
      <c r="AIM158" s="53"/>
      <c r="AIN158" s="53"/>
      <c r="AIO158" s="53"/>
      <c r="AIP158" s="53"/>
      <c r="AIQ158" s="53"/>
      <c r="AIR158" s="53"/>
      <c r="AIS158" s="53"/>
      <c r="AIT158" s="53"/>
      <c r="AIU158" s="53"/>
      <c r="AIV158" s="53"/>
      <c r="AIW158" s="53"/>
      <c r="AIX158" s="53"/>
      <c r="AIY158" s="53"/>
      <c r="AIZ158" s="53"/>
      <c r="AJA158" s="53"/>
      <c r="AJB158" s="53"/>
      <c r="AJC158" s="53"/>
      <c r="AJD158" s="53"/>
      <c r="AJE158" s="53"/>
      <c r="AJF158" s="53"/>
      <c r="AJG158" s="53"/>
      <c r="AJH158" s="53"/>
      <c r="AJI158" s="53"/>
      <c r="AJJ158" s="53"/>
      <c r="AJK158" s="53"/>
      <c r="AJL158" s="53"/>
      <c r="AJM158" s="53"/>
      <c r="AJN158" s="53"/>
      <c r="AJO158" s="53"/>
      <c r="AJP158" s="53"/>
      <c r="AJQ158" s="53"/>
      <c r="AJR158" s="53"/>
      <c r="AJS158" s="53"/>
      <c r="AJT158" s="53"/>
      <c r="AJU158" s="53"/>
      <c r="AJV158" s="53"/>
      <c r="AJW158" s="53"/>
      <c r="AJX158" s="53"/>
      <c r="AJY158" s="53"/>
      <c r="AJZ158" s="53"/>
      <c r="AKA158" s="53"/>
      <c r="AKB158" s="53"/>
      <c r="AKC158" s="53"/>
      <c r="AKD158" s="53"/>
      <c r="AKE158" s="53"/>
      <c r="AKF158" s="53"/>
      <c r="AKG158" s="53"/>
      <c r="AKH158" s="53"/>
      <c r="AKI158" s="53"/>
      <c r="AKJ158" s="53"/>
      <c r="AKK158" s="53"/>
      <c r="AKL158" s="53"/>
      <c r="AKM158" s="53"/>
      <c r="AKN158" s="53"/>
      <c r="AKO158" s="53"/>
      <c r="AKP158" s="53"/>
      <c r="AKQ158" s="53"/>
      <c r="AKR158" s="53"/>
      <c r="AKS158" s="53"/>
      <c r="AKT158" s="53"/>
      <c r="AKU158" s="53"/>
      <c r="AKV158" s="53"/>
      <c r="AKW158" s="53"/>
      <c r="AKX158" s="53"/>
      <c r="AKY158" s="53"/>
      <c r="AKZ158" s="53"/>
      <c r="ALA158" s="53"/>
      <c r="ALB158" s="53"/>
      <c r="ALC158" s="53"/>
      <c r="ALD158" s="53"/>
      <c r="ALE158" s="53"/>
      <c r="ALF158" s="53"/>
      <c r="ALG158" s="53"/>
      <c r="ALH158" s="53"/>
      <c r="ALI158" s="53"/>
      <c r="ALJ158" s="53"/>
      <c r="ALK158" s="53"/>
      <c r="ALL158" s="53"/>
      <c r="ALM158" s="53"/>
      <c r="ALN158" s="53"/>
      <c r="ALO158" s="53"/>
      <c r="ALP158" s="53"/>
      <c r="ALQ158" s="53"/>
      <c r="ALR158" s="53"/>
      <c r="ALS158" s="53"/>
      <c r="ALT158" s="53"/>
      <c r="ALU158" s="53"/>
      <c r="ALV158" s="53"/>
      <c r="ALW158" s="53"/>
      <c r="ALX158" s="53"/>
      <c r="ALY158" s="53"/>
      <c r="ALZ158" s="53"/>
      <c r="AMA158" s="53"/>
      <c r="AMB158" s="53"/>
      <c r="AMC158" s="53"/>
      <c r="AMD158" s="53"/>
      <c r="AME158" s="53"/>
      <c r="AMF158" s="53"/>
      <c r="AMG158" s="53"/>
      <c r="AMH158" s="53"/>
      <c r="AMI158" s="53"/>
      <c r="AMJ158" s="53"/>
      <c r="AMK158" s="53"/>
      <c r="AML158" s="53"/>
      <c r="AMM158" s="53"/>
      <c r="AMN158" s="53"/>
      <c r="AMO158" s="53"/>
      <c r="AMP158" s="53"/>
      <c r="AMQ158" s="53"/>
      <c r="AMR158" s="53"/>
      <c r="AMS158" s="53"/>
      <c r="AMT158" s="53"/>
      <c r="AMU158" s="53"/>
      <c r="AMV158" s="53"/>
      <c r="AMW158" s="53"/>
      <c r="AMX158" s="53"/>
      <c r="AMY158" s="53"/>
      <c r="AMZ158" s="53"/>
      <c r="ANA158" s="53"/>
      <c r="ANB158" s="53"/>
      <c r="ANC158" s="53"/>
      <c r="AND158" s="53"/>
      <c r="ANE158" s="53"/>
      <c r="ANF158" s="53"/>
      <c r="ANG158" s="53"/>
      <c r="ANH158" s="53"/>
      <c r="ANI158" s="53"/>
      <c r="ANJ158" s="53"/>
      <c r="ANK158" s="53"/>
      <c r="ANL158" s="53"/>
      <c r="ANM158" s="53"/>
      <c r="ANN158" s="53"/>
      <c r="ANO158" s="53"/>
      <c r="ANP158" s="53"/>
      <c r="ANQ158" s="53"/>
      <c r="ANR158" s="53"/>
      <c r="ANS158" s="53"/>
      <c r="ANT158" s="53"/>
      <c r="ANU158" s="53"/>
      <c r="ANV158" s="53"/>
      <c r="ANW158" s="53"/>
      <c r="ANX158" s="53"/>
      <c r="ANY158" s="53"/>
      <c r="ANZ158" s="53"/>
      <c r="AOA158" s="53"/>
      <c r="AOB158" s="53"/>
      <c r="AOC158" s="53"/>
      <c r="AOD158" s="53"/>
      <c r="AOE158" s="53"/>
      <c r="AOF158" s="53"/>
      <c r="AOG158" s="53"/>
      <c r="AOH158" s="53"/>
      <c r="AOI158" s="53"/>
      <c r="AOJ158" s="53"/>
      <c r="AOK158" s="53"/>
      <c r="AOL158" s="53"/>
      <c r="AOM158" s="53"/>
      <c r="AON158" s="53"/>
      <c r="AOO158" s="53"/>
      <c r="AOP158" s="53"/>
      <c r="AOQ158" s="53"/>
      <c r="AOR158" s="53"/>
      <c r="AOS158" s="53"/>
      <c r="AOT158" s="53"/>
      <c r="AOU158" s="53"/>
      <c r="AOV158" s="53"/>
      <c r="AOW158" s="53"/>
      <c r="AOX158" s="53"/>
      <c r="AOY158" s="53"/>
      <c r="AOZ158" s="53"/>
      <c r="APA158" s="53"/>
      <c r="APB158" s="53"/>
      <c r="APC158" s="53"/>
      <c r="APD158" s="53"/>
      <c r="APE158" s="53"/>
      <c r="APF158" s="53"/>
      <c r="APG158" s="53"/>
      <c r="APH158" s="53"/>
      <c r="API158" s="53"/>
      <c r="APJ158" s="53"/>
      <c r="APK158" s="53"/>
      <c r="APL158" s="53"/>
      <c r="APM158" s="53"/>
      <c r="APN158" s="53"/>
      <c r="APO158" s="53"/>
      <c r="APP158" s="53"/>
      <c r="APQ158" s="53"/>
      <c r="APR158" s="53"/>
      <c r="APS158" s="53"/>
      <c r="APT158" s="53"/>
      <c r="APU158" s="53"/>
      <c r="APV158" s="53"/>
      <c r="APW158" s="53"/>
      <c r="APX158" s="53"/>
      <c r="APY158" s="53"/>
      <c r="APZ158" s="53"/>
      <c r="AQA158" s="53"/>
      <c r="AQB158" s="53"/>
      <c r="AQC158" s="53"/>
      <c r="AQD158" s="53"/>
      <c r="AQE158" s="53"/>
      <c r="AQF158" s="53"/>
      <c r="AQG158" s="53"/>
      <c r="AQH158" s="53"/>
      <c r="AQI158" s="53"/>
      <c r="AQJ158" s="53"/>
      <c r="AQK158" s="53"/>
      <c r="AQL158" s="53"/>
      <c r="AQM158" s="53"/>
      <c r="AQN158" s="53"/>
      <c r="AQO158" s="53"/>
      <c r="AQP158" s="53"/>
      <c r="AQQ158" s="53"/>
      <c r="AQR158" s="53"/>
      <c r="AQS158" s="53"/>
      <c r="AQT158" s="53"/>
      <c r="AQU158" s="53"/>
      <c r="AQV158" s="53"/>
      <c r="AQW158" s="53"/>
      <c r="AQX158" s="53"/>
      <c r="AQY158" s="53"/>
      <c r="AQZ158" s="53"/>
      <c r="ARA158" s="53"/>
      <c r="ARB158" s="53"/>
      <c r="ARC158" s="53"/>
      <c r="ARD158" s="53"/>
      <c r="ARE158" s="53"/>
      <c r="ARF158" s="53"/>
      <c r="ARG158" s="53"/>
      <c r="ARH158" s="53"/>
      <c r="ARI158" s="53"/>
      <c r="ARJ158" s="53"/>
      <c r="ARK158" s="53"/>
      <c r="ARL158" s="53"/>
      <c r="ARM158" s="53"/>
      <c r="ARN158" s="53"/>
      <c r="ARO158" s="53"/>
      <c r="ARP158" s="53"/>
      <c r="ARQ158" s="53"/>
      <c r="ARR158" s="53"/>
      <c r="ARS158" s="53"/>
      <c r="ART158" s="53"/>
      <c r="ARU158" s="53"/>
      <c r="ARV158" s="53"/>
      <c r="ARW158" s="53"/>
      <c r="ARX158" s="53"/>
      <c r="ARY158" s="53"/>
      <c r="ARZ158" s="53"/>
      <c r="ASA158" s="53"/>
      <c r="ASB158" s="53"/>
      <c r="ASC158" s="53"/>
      <c r="ASD158" s="53"/>
      <c r="ASE158" s="53"/>
      <c r="ASF158" s="53"/>
      <c r="ASG158" s="53"/>
      <c r="ASH158" s="53"/>
      <c r="ASI158" s="53"/>
      <c r="ASJ158" s="53"/>
      <c r="ASK158" s="53"/>
      <c r="ASL158" s="53"/>
      <c r="ASM158" s="53"/>
      <c r="ASN158" s="53"/>
      <c r="ASO158" s="53"/>
      <c r="ASP158" s="53"/>
      <c r="ASQ158" s="53"/>
      <c r="ASR158" s="53"/>
      <c r="ASS158" s="53"/>
      <c r="AST158" s="53"/>
      <c r="ASU158" s="53"/>
      <c r="ASV158" s="53"/>
      <c r="ASW158" s="53"/>
      <c r="ASX158" s="53"/>
      <c r="ASY158" s="53"/>
      <c r="ASZ158" s="53"/>
      <c r="ATA158" s="53"/>
      <c r="ATB158" s="53"/>
      <c r="ATC158" s="53"/>
      <c r="ATD158" s="53"/>
      <c r="ATE158" s="53"/>
      <c r="ATF158" s="53"/>
      <c r="ATG158" s="53"/>
      <c r="ATH158" s="53"/>
      <c r="ATI158" s="53"/>
      <c r="ATJ158" s="53"/>
      <c r="ATK158" s="53"/>
      <c r="ATL158" s="53"/>
    </row>
    <row r="160" spans="1:1208" s="53" customFormat="1">
      <c r="A160" s="53" t="s">
        <v>151</v>
      </c>
      <c r="B160" s="56" t="s">
        <v>152</v>
      </c>
      <c r="C160" s="56"/>
      <c r="D160" s="56"/>
      <c r="E160" s="56"/>
      <c r="F160" s="57"/>
      <c r="G160" s="57"/>
      <c r="H160" s="56"/>
      <c r="I160" s="56"/>
      <c r="J160" s="56"/>
      <c r="K160" s="56"/>
      <c r="L160" s="56"/>
      <c r="M160" s="89">
        <f>M152-M140</f>
        <v>0</v>
      </c>
      <c r="N160" s="89">
        <f t="shared" ref="N160:Q160" si="114">N152-N140</f>
        <v>0</v>
      </c>
      <c r="O160" s="89">
        <f t="shared" si="114"/>
        <v>0</v>
      </c>
      <c r="P160" s="89">
        <f t="shared" si="114"/>
        <v>0</v>
      </c>
      <c r="Q160" s="89">
        <f t="shared" si="114"/>
        <v>0</v>
      </c>
      <c r="R160" s="89">
        <f>R152-R140</f>
        <v>0</v>
      </c>
      <c r="S160" s="90">
        <f>SUM(M160:Q160)</f>
        <v>0</v>
      </c>
    </row>
    <row r="162" spans="1:19">
      <c r="B162" s="108" t="s">
        <v>153</v>
      </c>
      <c r="C162" s="109" t="s">
        <v>154</v>
      </c>
      <c r="D162" s="106"/>
      <c r="E162" s="106"/>
      <c r="F162" s="107"/>
      <c r="G162" s="107"/>
      <c r="H162" s="106"/>
      <c r="I162" s="106"/>
      <c r="J162" s="106"/>
      <c r="K162" s="106"/>
      <c r="L162" s="106"/>
      <c r="M162" s="106"/>
      <c r="N162" s="106"/>
      <c r="O162" s="106"/>
      <c r="P162" s="106"/>
      <c r="Q162" s="106"/>
      <c r="R162" s="106"/>
    </row>
    <row r="163" spans="1:19">
      <c r="B163" s="3" t="s">
        <v>155</v>
      </c>
      <c r="C163" s="19" t="str">
        <f>B8</f>
        <v>None</v>
      </c>
      <c r="E163" s="91" t="s">
        <v>129</v>
      </c>
      <c r="F163" s="102">
        <f>F117</f>
        <v>1851</v>
      </c>
      <c r="G163" s="92" t="s">
        <v>130</v>
      </c>
      <c r="H163" s="103"/>
      <c r="I163" s="103"/>
      <c r="J163" s="103"/>
      <c r="K163" s="103"/>
      <c r="L163" s="103"/>
      <c r="M163" s="13">
        <f>ROUND(H163*F163,0)</f>
        <v>0</v>
      </c>
      <c r="N163" s="13">
        <f>IF(N6&gt;0,ROUND(I163*$F$163*$S$2,0),0)</f>
        <v>0</v>
      </c>
      <c r="O163" s="13">
        <f>IF(O6&gt;0,ROUND(J163*$F$163*$S$2^(O1-1),0),0)</f>
        <v>0</v>
      </c>
      <c r="P163" s="13">
        <f>IF(P6&gt;0,ROUND(K163*$F$163*$S$2^(P1-1),0),0)</f>
        <v>0</v>
      </c>
      <c r="Q163" s="13">
        <f>IF(Q6&gt;0,ROUND(L163*$F$163*$S$2^(Q1-1),0),0)</f>
        <v>0</v>
      </c>
      <c r="R163" s="13">
        <f>SUM(M163:Q163)</f>
        <v>0</v>
      </c>
      <c r="S163" s="13"/>
    </row>
    <row r="164" spans="1:19">
      <c r="B164" s="3" t="s">
        <v>156</v>
      </c>
      <c r="C164" s="19" t="str">
        <f>B8</f>
        <v>None</v>
      </c>
      <c r="M164" s="13">
        <f>'Cost Share'!M147</f>
        <v>0</v>
      </c>
      <c r="N164" s="13">
        <f>'Cost Share'!N147</f>
        <v>0</v>
      </c>
      <c r="O164" s="13">
        <f>'Cost Share'!O147</f>
        <v>0</v>
      </c>
      <c r="P164" s="13">
        <f>'Cost Share'!P147</f>
        <v>0</v>
      </c>
      <c r="Q164" s="13">
        <f>'Cost Share'!Q147</f>
        <v>0</v>
      </c>
      <c r="R164" s="13">
        <f>SUM(M164:Q164)</f>
        <v>0</v>
      </c>
      <c r="S164" s="13"/>
    </row>
    <row r="165" spans="1:19">
      <c r="B165" s="110" t="s">
        <v>157</v>
      </c>
      <c r="C165" s="110"/>
      <c r="D165" s="110"/>
      <c r="E165" s="110"/>
      <c r="F165" s="111"/>
      <c r="G165" s="111"/>
      <c r="H165" s="110"/>
      <c r="I165" s="110"/>
      <c r="J165" s="110"/>
      <c r="K165" s="110"/>
      <c r="L165" s="110"/>
      <c r="M165" s="111">
        <f>M163+M164</f>
        <v>0</v>
      </c>
      <c r="N165" s="111">
        <f t="shared" ref="N165:R165" si="115">N163+N164</f>
        <v>0</v>
      </c>
      <c r="O165" s="111">
        <f t="shared" si="115"/>
        <v>0</v>
      </c>
      <c r="P165" s="111">
        <f t="shared" si="115"/>
        <v>0</v>
      </c>
      <c r="Q165" s="111">
        <f t="shared" si="115"/>
        <v>0</v>
      </c>
      <c r="R165" s="111">
        <f t="shared" si="115"/>
        <v>0</v>
      </c>
      <c r="S165" s="13">
        <f>SUM(M165:Q165)</f>
        <v>0</v>
      </c>
    </row>
    <row r="167" spans="1:19" s="112" customFormat="1">
      <c r="B167" s="113" t="s">
        <v>158</v>
      </c>
      <c r="C167" s="113"/>
      <c r="D167" s="113"/>
      <c r="E167" s="113"/>
      <c r="F167" s="114"/>
      <c r="G167" s="114"/>
      <c r="H167" s="113"/>
      <c r="I167" s="113"/>
      <c r="J167" s="113"/>
      <c r="K167" s="113"/>
      <c r="L167" s="113"/>
      <c r="M167" s="116">
        <f>M156+M165</f>
        <v>0</v>
      </c>
      <c r="N167" s="116">
        <f t="shared" ref="N167:R167" si="116">N156+N165</f>
        <v>0</v>
      </c>
      <c r="O167" s="116">
        <f t="shared" si="116"/>
        <v>0</v>
      </c>
      <c r="P167" s="116">
        <f t="shared" si="116"/>
        <v>0</v>
      </c>
      <c r="Q167" s="116">
        <f t="shared" si="116"/>
        <v>0</v>
      </c>
      <c r="R167" s="116">
        <f t="shared" si="116"/>
        <v>0</v>
      </c>
      <c r="S167" s="115">
        <f>SUM(M167:Q167)</f>
        <v>0</v>
      </c>
    </row>
    <row r="168" spans="1:19">
      <c r="L168" s="12" t="s">
        <v>159</v>
      </c>
      <c r="M168" s="117" t="str">
        <f>IF(M165&gt;0,M165/M167,"")</f>
        <v/>
      </c>
      <c r="N168" s="117" t="str">
        <f>IF(N165&gt;0,N165/N167,"")</f>
        <v/>
      </c>
      <c r="O168" s="117" t="str">
        <f>IF(O165&gt;0,O165/O167,"")</f>
        <v/>
      </c>
      <c r="P168" s="117" t="str">
        <f>IF(P165&gt;0,P165/P167,"")</f>
        <v/>
      </c>
      <c r="Q168" s="117" t="str">
        <f>IF(Q165&gt;0,Q165/Q167,"")</f>
        <v/>
      </c>
      <c r="R168" s="117" t="str">
        <f t="shared" ref="R168" si="117">IF(R165&gt;0,R165/R167,"")</f>
        <v/>
      </c>
    </row>
    <row r="169" spans="1:19">
      <c r="A169" s="4" t="s">
        <v>160</v>
      </c>
    </row>
    <row r="170" spans="1:19">
      <c r="A170" s="145" t="s">
        <v>161</v>
      </c>
      <c r="B170" s="146"/>
      <c r="C170" s="146"/>
      <c r="D170" s="146"/>
      <c r="E170" s="146"/>
      <c r="F170" s="147"/>
      <c r="G170" s="147"/>
      <c r="H170" s="146"/>
      <c r="I170"/>
      <c r="J170"/>
      <c r="K170"/>
      <c r="L170"/>
      <c r="M170"/>
      <c r="N170"/>
      <c r="O170"/>
      <c r="P170"/>
    </row>
    <row r="171" spans="1:19" ht="67.5" customHeight="1">
      <c r="A171" s="240" t="s">
        <v>162</v>
      </c>
      <c r="B171" s="241"/>
      <c r="C171" s="241"/>
      <c r="D171" s="241"/>
      <c r="E171" s="241"/>
      <c r="F171" s="241"/>
      <c r="G171" s="241"/>
      <c r="H171" s="241"/>
      <c r="I171"/>
      <c r="J171"/>
      <c r="K171"/>
      <c r="L171"/>
      <c r="M171"/>
      <c r="N171"/>
      <c r="O171"/>
      <c r="P171"/>
    </row>
    <row r="172" spans="1:19" s="40" customFormat="1">
      <c r="A172" s="225" t="s">
        <v>163</v>
      </c>
      <c r="B172" s="225"/>
      <c r="C172" s="225"/>
      <c r="D172" s="225"/>
      <c r="E172" s="225"/>
      <c r="F172" s="225"/>
      <c r="G172" s="225"/>
      <c r="H172" s="225"/>
      <c r="I172" s="118"/>
      <c r="J172" s="118"/>
      <c r="K172" s="119"/>
      <c r="L172" s="119"/>
      <c r="M172" s="119"/>
      <c r="N172" s="119"/>
      <c r="O172" s="119"/>
      <c r="P172" s="120"/>
    </row>
    <row r="173" spans="1:19" s="40" customFormat="1" ht="67.5" customHeight="1">
      <c r="A173" s="223" t="s">
        <v>164</v>
      </c>
      <c r="B173" s="223"/>
      <c r="C173" s="223"/>
      <c r="D173" s="223"/>
      <c r="E173" s="223"/>
      <c r="F173" s="223"/>
      <c r="G173" s="223"/>
      <c r="H173" s="223"/>
      <c r="I173" s="118"/>
      <c r="J173" s="118"/>
      <c r="K173" s="118"/>
      <c r="L173" s="118"/>
      <c r="M173" s="118"/>
      <c r="N173" s="118"/>
      <c r="O173" s="118"/>
      <c r="P173" s="118"/>
    </row>
    <row r="174" spans="1:19" s="40" customFormat="1" ht="34.5" customHeight="1">
      <c r="A174" s="223" t="s">
        <v>165</v>
      </c>
      <c r="B174" s="223"/>
      <c r="C174" s="223"/>
      <c r="D174" s="223"/>
      <c r="E174" s="223"/>
      <c r="F174" s="223"/>
      <c r="G174" s="223"/>
      <c r="H174" s="223"/>
      <c r="I174" s="118"/>
      <c r="J174" s="118"/>
      <c r="K174" s="119"/>
      <c r="L174" s="119"/>
      <c r="M174" s="119"/>
      <c r="N174" s="119"/>
      <c r="O174" s="119"/>
      <c r="P174" s="120"/>
    </row>
    <row r="175" spans="1:19" s="40" customFormat="1" ht="47.25" customHeight="1">
      <c r="A175" s="223" t="s">
        <v>166</v>
      </c>
      <c r="B175" s="223"/>
      <c r="C175" s="223"/>
      <c r="D175" s="223"/>
      <c r="E175" s="223"/>
      <c r="F175" s="223"/>
      <c r="G175" s="223"/>
      <c r="H175" s="223"/>
      <c r="I175" s="118"/>
      <c r="J175" s="118"/>
      <c r="K175" s="118"/>
      <c r="L175" s="118"/>
      <c r="M175" s="118"/>
      <c r="N175" s="118"/>
      <c r="O175" s="118"/>
      <c r="P175" s="118"/>
    </row>
    <row r="176" spans="1:19" s="40" customFormat="1" ht="15" customHeight="1">
      <c r="A176" s="91" t="s">
        <v>167</v>
      </c>
      <c r="B176" s="91"/>
      <c r="C176" s="91"/>
      <c r="D176" s="91"/>
      <c r="E176" s="91"/>
      <c r="F176" s="91"/>
      <c r="G176" s="91"/>
      <c r="H176" s="91"/>
      <c r="I176" s="118"/>
      <c r="J176" s="118"/>
      <c r="K176" s="119"/>
      <c r="L176" s="119"/>
      <c r="M176" s="119"/>
      <c r="N176" s="119"/>
      <c r="O176" s="119"/>
      <c r="P176" s="120"/>
    </row>
    <row r="177" spans="1:16" s="40" customFormat="1">
      <c r="A177" s="223" t="s">
        <v>168</v>
      </c>
      <c r="B177" s="223"/>
      <c r="C177" s="223"/>
      <c r="D177" s="223"/>
      <c r="E177" s="223"/>
      <c r="F177" s="223"/>
      <c r="G177" s="223"/>
      <c r="H177" s="118"/>
      <c r="I177" s="118"/>
      <c r="J177" s="118"/>
      <c r="K177" s="119"/>
      <c r="L177" s="119"/>
      <c r="M177" s="119"/>
      <c r="N177" s="119"/>
      <c r="O177" s="119"/>
      <c r="P177" s="120"/>
    </row>
    <row r="178" spans="1:16" s="40" customFormat="1">
      <c r="A178" s="223" t="s">
        <v>169</v>
      </c>
      <c r="B178" s="223"/>
      <c r="C178" s="223"/>
      <c r="D178" s="223"/>
      <c r="E178" s="223"/>
      <c r="F178" s="223"/>
      <c r="G178" s="223"/>
      <c r="H178" s="118"/>
      <c r="I178" s="118"/>
      <c r="J178" s="118"/>
      <c r="K178" s="119"/>
      <c r="L178" s="119"/>
      <c r="M178" s="119"/>
      <c r="N178" s="119"/>
      <c r="O178" s="119"/>
      <c r="P178" s="120"/>
    </row>
    <row r="179" spans="1:16" s="40" customFormat="1">
      <c r="A179" s="224" t="s">
        <v>170</v>
      </c>
      <c r="B179" s="224"/>
      <c r="C179" s="224"/>
      <c r="D179" s="224"/>
      <c r="E179" s="224"/>
      <c r="F179" s="224"/>
      <c r="G179" s="224"/>
      <c r="H179" s="118"/>
      <c r="I179" s="118"/>
      <c r="J179" s="118"/>
      <c r="K179" s="119"/>
      <c r="L179" s="119"/>
      <c r="M179" s="119"/>
      <c r="N179" s="119"/>
      <c r="O179" s="119"/>
      <c r="P179" s="120"/>
    </row>
  </sheetData>
  <mergeCells count="63">
    <mergeCell ref="A171:H171"/>
    <mergeCell ref="D26:D27"/>
    <mergeCell ref="B133:B135"/>
    <mergeCell ref="B136:B138"/>
    <mergeCell ref="B139:B141"/>
    <mergeCell ref="D28:D29"/>
    <mergeCell ref="B121:B123"/>
    <mergeCell ref="B124:B126"/>
    <mergeCell ref="B127:B129"/>
    <mergeCell ref="B130:B132"/>
    <mergeCell ref="B45:B46"/>
    <mergeCell ref="B47:B48"/>
    <mergeCell ref="B49:B50"/>
    <mergeCell ref="B51:B52"/>
    <mergeCell ref="B53:B54"/>
    <mergeCell ref="B55:B56"/>
    <mergeCell ref="B16:B17"/>
    <mergeCell ref="B18:B19"/>
    <mergeCell ref="B20:B21"/>
    <mergeCell ref="B22:B23"/>
    <mergeCell ref="C26:C27"/>
    <mergeCell ref="C16:C17"/>
    <mergeCell ref="C18:C19"/>
    <mergeCell ref="C20:C21"/>
    <mergeCell ref="D24:D25"/>
    <mergeCell ref="B24:B25"/>
    <mergeCell ref="B26:B27"/>
    <mergeCell ref="B28:B29"/>
    <mergeCell ref="C22:C23"/>
    <mergeCell ref="C24:C25"/>
    <mergeCell ref="C28:C29"/>
    <mergeCell ref="S3:T3"/>
    <mergeCell ref="B12:B13"/>
    <mergeCell ref="B14:B15"/>
    <mergeCell ref="B3:G3"/>
    <mergeCell ref="B4:G4"/>
    <mergeCell ref="D12:D13"/>
    <mergeCell ref="D14:D15"/>
    <mergeCell ref="C12:C13"/>
    <mergeCell ref="C14:C15"/>
    <mergeCell ref="D16:D17"/>
    <mergeCell ref="D18:D19"/>
    <mergeCell ref="D20:D21"/>
    <mergeCell ref="B61:B62"/>
    <mergeCell ref="C45:C46"/>
    <mergeCell ref="C47:C48"/>
    <mergeCell ref="C49:C50"/>
    <mergeCell ref="C51:C52"/>
    <mergeCell ref="C53:C54"/>
    <mergeCell ref="C55:C56"/>
    <mergeCell ref="C57:C58"/>
    <mergeCell ref="C59:C60"/>
    <mergeCell ref="C61:C62"/>
    <mergeCell ref="B59:B60"/>
    <mergeCell ref="B57:B58"/>
    <mergeCell ref="D22:D23"/>
    <mergeCell ref="A177:G177"/>
    <mergeCell ref="A178:G178"/>
    <mergeCell ref="A179:G179"/>
    <mergeCell ref="A172:H172"/>
    <mergeCell ref="A173:H173"/>
    <mergeCell ref="A174:H174"/>
    <mergeCell ref="A175:H175"/>
  </mergeCells>
  <phoneticPr fontId="4" type="noConversion"/>
  <conditionalFormatting sqref="B8">
    <cfRule type="expression" dxfId="11" priority="7">
      <formula>$B$8="Mandatory"</formula>
    </cfRule>
    <cfRule type="expression" dxfId="10" priority="8">
      <formula>$B$8="Voluntary"</formula>
    </cfRule>
  </conditionalFormatting>
  <conditionalFormatting sqref="M12:Q29">
    <cfRule type="cellIs" dxfId="9" priority="6" operator="equal">
      <formula>0</formula>
    </cfRule>
  </conditionalFormatting>
  <conditionalFormatting sqref="M34:Q39">
    <cfRule type="cellIs" dxfId="8" priority="5" operator="equal">
      <formula>0</formula>
    </cfRule>
  </conditionalFormatting>
  <conditionalFormatting sqref="C163">
    <cfRule type="expression" dxfId="7" priority="3">
      <formula>$B$8="Mandatory"</formula>
    </cfRule>
    <cfRule type="expression" dxfId="6" priority="4">
      <formula>$B$8="Voluntary"</formula>
    </cfRule>
  </conditionalFormatting>
  <conditionalFormatting sqref="C164">
    <cfRule type="expression" dxfId="5" priority="1">
      <formula>$B$8="Mandatory"</formula>
    </cfRule>
    <cfRule type="expression" dxfId="4" priority="2">
      <formula>$B$8="Voluntary"</formula>
    </cfRule>
  </conditionalFormatting>
  <dataValidations count="7">
    <dataValidation type="list" allowBlank="1" showInputMessage="1" showErrorMessage="1" sqref="T1" xr:uid="{110EC220-E0C0-4ED1-82F7-69BAC959C956}">
      <formula1>"MTDC, TDC"</formula1>
    </dataValidation>
    <dataValidation type="list" allowBlank="1" showInputMessage="1" showErrorMessage="1" promptTitle="Select" prompt="Cost Share Type" sqref="B8" xr:uid="{96C06B5B-8028-4D54-BD39-5B15752E4E8A}">
      <formula1>"None, Voluntary, Mandatory"</formula1>
    </dataValidation>
    <dataValidation type="list" allowBlank="1" showInputMessage="1" showErrorMessage="1" sqref="E12:E29 E34:E39" xr:uid="{825384BE-45D6-492E-965A-8D4A20D3597B}">
      <formula1>$R$4:$R$7</formula1>
    </dataValidation>
    <dataValidation type="list" allowBlank="1" showInputMessage="1" showErrorMessage="1" sqref="C14:C29" xr:uid="{F90EC61F-8D2E-46FD-919D-50D126641D59}">
      <formula1>"Co-PI, Co-I (NIH), Snr / Key Prsn"</formula1>
    </dataValidation>
    <dataValidation type="list" allowBlank="1" showInputMessage="1" showErrorMessage="1" sqref="C34:C39" xr:uid="{136D7AEF-0284-42DF-85B0-7B3817B4E06F}">
      <formula1>"Post-doc, Graduate Student, UG Student, Technical Staff, Admin Staff"</formula1>
    </dataValidation>
    <dataValidation type="list" allowBlank="1" showInputMessage="1" showErrorMessage="1" sqref="A87:A91" xr:uid="{09D671BB-776C-4B62-B989-98B386C42486}">
      <formula1>"Select, 7256, 7383, 7259"</formula1>
    </dataValidation>
    <dataValidation type="list" allowBlank="1" showInputMessage="1" showErrorMessage="1" sqref="A115" xr:uid="{8B4659B3-5CA7-4C62-8E37-F00E565781C0}">
      <formula1>"Select, 7106, 7110"</formula1>
    </dataValidation>
  </dataValidations>
  <hyperlinks>
    <hyperlink ref="D112" r:id="rId1" display="current costs (http://www.iit.edu/research/services/orcpd/docs/animal_rates.pdf) " xr:uid="{5968FA0A-F7F0-442E-8D7C-F2D9FCF9AA6E}"/>
    <hyperlink ref="C94" r:id="rId2" xr:uid="{B079FD8C-078B-4A0E-8DE9-96E0A596FDE8}"/>
  </hyperlinks>
  <pageMargins left="0.7" right="0.7" top="0.75" bottom="0.75" header="0.3" footer="0.3"/>
  <pageSetup scale="42" fitToHeight="10" orientation="landscape" horizontalDpi="1200" verticalDpi="1200" r:id="rId3"/>
  <extLst>
    <ext xmlns:x14="http://schemas.microsoft.com/office/spreadsheetml/2009/9/main" uri="{CCE6A557-97BC-4b89-ADB6-D9C93CAAB3DF}">
      <x14:dataValidations xmlns:xm="http://schemas.microsoft.com/office/excel/2006/main" count="2">
        <x14:dataValidation type="list" allowBlank="1" showInputMessage="1" showErrorMessage="1" xr:uid="{F0C17D54-4145-4A96-9450-8F4A8A7C1EC2}">
          <x14:formula1>
            <xm:f>Fields!$A$2:$A$19</xm:f>
          </x14:formula1>
          <xm:sqref>D34:D39</xm:sqref>
        </x14:dataValidation>
        <x14:dataValidation type="list" allowBlank="1" showInputMessage="1" showErrorMessage="1" xr:uid="{9235084E-789A-4025-975E-4BCB73729031}">
          <x14:formula1>
            <xm:f>Fields!$A$1:$A$19</xm:f>
          </x14:formula1>
          <xm:sqref>D12:D29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6B16BE-EE5B-4F66-BD91-E2E0972562A6}">
  <dimension ref="A1:ATL149"/>
  <sheetViews>
    <sheetView topLeftCell="A124" zoomScale="92" zoomScaleNormal="92" workbookViewId="0">
      <selection activeCell="A145" sqref="A145"/>
    </sheetView>
  </sheetViews>
  <sheetFormatPr defaultRowHeight="15"/>
  <cols>
    <col min="1" max="1" width="23" customWidth="1"/>
    <col min="2" max="2" width="28.140625" customWidth="1"/>
    <col min="3" max="3" width="16.5703125" customWidth="1"/>
    <col min="4" max="4" width="15.42578125" customWidth="1"/>
    <col min="5" max="5" width="16" customWidth="1"/>
    <col min="6" max="6" width="12.85546875" style="183" customWidth="1"/>
    <col min="7" max="7" width="11.140625" style="183" customWidth="1"/>
    <col min="9" max="9" width="10.85546875" customWidth="1"/>
    <col min="10" max="10" width="11" customWidth="1"/>
    <col min="13" max="14" width="12.42578125" bestFit="1" customWidth="1"/>
    <col min="15" max="15" width="11.28515625" customWidth="1"/>
    <col min="16" max="17" width="12.42578125" bestFit="1" customWidth="1"/>
    <col min="18" max="18" width="19.140625" bestFit="1" customWidth="1"/>
    <col min="19" max="19" width="14.5703125" bestFit="1" customWidth="1"/>
    <col min="20" max="20" width="9.5703125" customWidth="1"/>
    <col min="21" max="21" width="13.85546875" bestFit="1" customWidth="1"/>
    <col min="22" max="22" width="11.5703125" bestFit="1" customWidth="1"/>
  </cols>
  <sheetData>
    <row r="1" spans="1:22">
      <c r="A1" s="149" t="s">
        <v>0</v>
      </c>
      <c r="B1" s="150">
        <f>Budget!B1</f>
        <v>0</v>
      </c>
      <c r="C1" s="150"/>
      <c r="D1" s="150"/>
      <c r="E1" s="150"/>
      <c r="F1" s="151"/>
      <c r="G1" s="151"/>
      <c r="M1" s="152">
        <v>1</v>
      </c>
      <c r="N1" s="152">
        <v>2</v>
      </c>
      <c r="O1" s="152">
        <v>3</v>
      </c>
      <c r="P1" s="152">
        <v>4</v>
      </c>
      <c r="Q1" s="152">
        <v>5</v>
      </c>
      <c r="R1" s="149" t="s">
        <v>2</v>
      </c>
      <c r="S1" s="153">
        <f>Budget!S1</f>
        <v>0.55000000000000004</v>
      </c>
      <c r="T1" t="str">
        <f>Budget!T1</f>
        <v>MTDC</v>
      </c>
      <c r="U1" s="149" t="s">
        <v>4</v>
      </c>
      <c r="V1" s="154">
        <v>45750</v>
      </c>
    </row>
    <row r="2" spans="1:22">
      <c r="A2" s="149" t="s">
        <v>5</v>
      </c>
      <c r="B2" s="150">
        <f>Budget!B2</f>
        <v>0</v>
      </c>
      <c r="C2" s="150"/>
      <c r="D2" s="150"/>
      <c r="E2" s="150"/>
      <c r="F2" s="151"/>
      <c r="G2" s="151"/>
      <c r="I2" s="149"/>
      <c r="R2" s="149" t="s">
        <v>7</v>
      </c>
      <c r="S2">
        <f>Budget!S2</f>
        <v>1.04</v>
      </c>
      <c r="U2" s="155" t="s">
        <v>8</v>
      </c>
      <c r="V2" s="156">
        <f>V5/12*9</f>
        <v>169275</v>
      </c>
    </row>
    <row r="3" spans="1:22">
      <c r="A3" s="149" t="s">
        <v>9</v>
      </c>
      <c r="B3" s="255">
        <f>Budget!B3</f>
        <v>0</v>
      </c>
      <c r="C3" s="255">
        <f>Budget!C3</f>
        <v>0</v>
      </c>
      <c r="D3" s="255">
        <f>Budget!D3</f>
        <v>0</v>
      </c>
      <c r="E3" s="255">
        <f>Budget!E3</f>
        <v>0</v>
      </c>
      <c r="F3" s="255">
        <f>Budget!F3</f>
        <v>0</v>
      </c>
      <c r="G3" s="255">
        <f>Budget!G3</f>
        <v>0</v>
      </c>
      <c r="R3" s="149" t="s">
        <v>10</v>
      </c>
      <c r="S3" s="256" t="s">
        <v>11</v>
      </c>
      <c r="T3" s="256"/>
      <c r="U3" s="155" t="s">
        <v>12</v>
      </c>
      <c r="V3" s="156">
        <f>V5/12*10</f>
        <v>188083.33333333331</v>
      </c>
    </row>
    <row r="4" spans="1:22">
      <c r="A4" s="149" t="s">
        <v>171</v>
      </c>
      <c r="B4" s="255">
        <f>Budget!B4</f>
        <v>0</v>
      </c>
      <c r="C4" s="255">
        <f>Budget!C4</f>
        <v>0</v>
      </c>
      <c r="D4" s="255">
        <f>Budget!D4</f>
        <v>0</v>
      </c>
      <c r="E4" s="255">
        <f>Budget!E4</f>
        <v>0</v>
      </c>
      <c r="F4" s="255">
        <f>Budget!F4</f>
        <v>0</v>
      </c>
      <c r="G4" s="255">
        <f>Budget!G4</f>
        <v>0</v>
      </c>
      <c r="R4" s="157" t="s">
        <v>16</v>
      </c>
      <c r="S4" s="158">
        <f>Budget!S4</f>
        <v>0.23899999999999999</v>
      </c>
      <c r="U4" s="155" t="s">
        <v>17</v>
      </c>
      <c r="V4" s="156">
        <f>V5/12*11</f>
        <v>206891.66666666666</v>
      </c>
    </row>
    <row r="5" spans="1:22">
      <c r="A5" s="149" t="s">
        <v>18</v>
      </c>
      <c r="B5" s="154">
        <f>Budget!B5</f>
        <v>0</v>
      </c>
      <c r="C5" s="154"/>
      <c r="D5" s="149" t="s">
        <v>19</v>
      </c>
      <c r="E5" s="154">
        <f>EDATE(B5,B6)-1</f>
        <v>-1</v>
      </c>
      <c r="F5" s="156"/>
      <c r="G5" s="156"/>
      <c r="M5" s="159" t="s">
        <v>21</v>
      </c>
      <c r="N5" s="159" t="s">
        <v>21</v>
      </c>
      <c r="O5" s="159" t="s">
        <v>21</v>
      </c>
      <c r="P5" s="159" t="s">
        <v>21</v>
      </c>
      <c r="Q5" s="159" t="s">
        <v>21</v>
      </c>
      <c r="R5" s="157" t="s">
        <v>22</v>
      </c>
      <c r="S5" s="158">
        <f>Budget!S5</f>
        <v>7.9000000000000001E-2</v>
      </c>
      <c r="U5" s="155" t="s">
        <v>23</v>
      </c>
      <c r="V5" s="156">
        <v>225700</v>
      </c>
    </row>
    <row r="6" spans="1:22">
      <c r="A6" s="149" t="s">
        <v>24</v>
      </c>
      <c r="B6">
        <f>Budget!B6</f>
        <v>0</v>
      </c>
      <c r="D6" s="149" t="s">
        <v>25</v>
      </c>
      <c r="E6">
        <f>B6/12</f>
        <v>0</v>
      </c>
      <c r="F6" s="156"/>
      <c r="G6" s="156"/>
      <c r="M6" s="159">
        <f>Budget!M6</f>
        <v>0</v>
      </c>
      <c r="N6" s="159">
        <f>Budget!N6</f>
        <v>0</v>
      </c>
      <c r="O6" s="159">
        <f>Budget!O6</f>
        <v>0</v>
      </c>
      <c r="P6" s="159">
        <f>Budget!P6</f>
        <v>0</v>
      </c>
      <c r="Q6" s="159">
        <f>Budget!Q6</f>
        <v>0</v>
      </c>
      <c r="R6" s="157" t="s">
        <v>26</v>
      </c>
      <c r="S6" s="158">
        <f>Budget!S6</f>
        <v>0.26700000000000002</v>
      </c>
    </row>
    <row r="7" spans="1:22">
      <c r="A7" s="149" t="s">
        <v>27</v>
      </c>
      <c r="B7" s="150">
        <f>Budget!B7</f>
        <v>0</v>
      </c>
      <c r="C7" s="150"/>
      <c r="D7" s="150"/>
      <c r="E7" s="150"/>
      <c r="F7" s="156"/>
      <c r="G7" s="156"/>
      <c r="M7" s="154">
        <f>B5</f>
        <v>0</v>
      </c>
      <c r="N7" s="154" t="str">
        <f>IF(N6&gt;0,M8+1,"")</f>
        <v/>
      </c>
      <c r="O7" s="154" t="str">
        <f>IF(O6&gt;0,N8+1,"")</f>
        <v/>
      </c>
      <c r="P7" s="154" t="str">
        <f>IF(P6&gt;0,O8+1,"")</f>
        <v/>
      </c>
      <c r="Q7" s="154" t="str">
        <f>IF(Q6&gt;0,P8+1,"")</f>
        <v/>
      </c>
      <c r="R7" s="157" t="s">
        <v>29</v>
      </c>
      <c r="S7" s="158">
        <f>Budget!S7</f>
        <v>0</v>
      </c>
    </row>
    <row r="8" spans="1:22">
      <c r="A8" s="149" t="s">
        <v>30</v>
      </c>
      <c r="B8" s="160" t="str">
        <f>Budget!B8</f>
        <v>None</v>
      </c>
      <c r="F8" s="156"/>
      <c r="G8" s="156"/>
      <c r="M8" s="154">
        <f>EDATE(M7,M6)-1</f>
        <v>-1</v>
      </c>
      <c r="N8" s="154" t="str">
        <f>IF(N6&gt;0,EDATE(N7,N6)-1,"")</f>
        <v/>
      </c>
      <c r="O8" s="154" t="str">
        <f>IF(O6&gt;0,EDATE(O7,O6)-1,"")</f>
        <v/>
      </c>
      <c r="P8" s="154" t="str">
        <f>IF(P6&gt;0,EDATE(P7,P6)-1,"")</f>
        <v/>
      </c>
      <c r="Q8" s="154" t="str">
        <f>IF(Q6&gt;0,EDATE(Q7,Q6)-1,"")</f>
        <v/>
      </c>
    </row>
    <row r="9" spans="1:22">
      <c r="B9" s="161"/>
      <c r="C9" s="161"/>
      <c r="D9" s="161"/>
      <c r="E9" s="161"/>
      <c r="F9" s="162"/>
      <c r="G9" s="162"/>
      <c r="H9" s="161"/>
      <c r="I9" s="161"/>
      <c r="J9" s="161"/>
      <c r="K9" s="161"/>
      <c r="L9" s="161"/>
      <c r="M9" s="161"/>
      <c r="N9" s="161"/>
      <c r="O9" s="161"/>
      <c r="P9" s="161"/>
      <c r="Q9" s="161"/>
      <c r="R9" s="161"/>
      <c r="S9" s="161"/>
    </row>
    <row r="10" spans="1:22">
      <c r="B10" s="163" t="s">
        <v>33</v>
      </c>
      <c r="C10" s="164"/>
      <c r="D10" s="164"/>
      <c r="E10" s="164"/>
      <c r="F10" s="165"/>
      <c r="G10" s="165"/>
      <c r="H10" s="164"/>
      <c r="I10" s="164"/>
      <c r="J10" s="164"/>
      <c r="K10" s="164"/>
      <c r="L10" s="164"/>
      <c r="M10" s="164"/>
      <c r="N10" s="164"/>
      <c r="O10" s="164"/>
      <c r="P10" s="164"/>
      <c r="Q10" s="164"/>
      <c r="R10" s="164"/>
    </row>
    <row r="11" spans="1:22" ht="60">
      <c r="A11" s="149" t="s">
        <v>34</v>
      </c>
      <c r="B11" s="166" t="s">
        <v>35</v>
      </c>
      <c r="C11" s="166" t="s">
        <v>36</v>
      </c>
      <c r="D11" s="166" t="s">
        <v>37</v>
      </c>
      <c r="E11" s="166" t="s">
        <v>38</v>
      </c>
      <c r="F11" s="167" t="s">
        <v>60</v>
      </c>
      <c r="G11" s="167" t="s">
        <v>40</v>
      </c>
      <c r="H11" s="168" t="s">
        <v>41</v>
      </c>
      <c r="I11" s="168" t="s">
        <v>42</v>
      </c>
      <c r="J11" s="168" t="s">
        <v>43</v>
      </c>
      <c r="K11" s="168" t="s">
        <v>44</v>
      </c>
      <c r="L11" s="168" t="s">
        <v>45</v>
      </c>
      <c r="M11" s="168" t="s">
        <v>46</v>
      </c>
      <c r="N11" s="168" t="s">
        <v>47</v>
      </c>
      <c r="O11" s="168" t="s">
        <v>48</v>
      </c>
      <c r="P11" s="168" t="s">
        <v>49</v>
      </c>
      <c r="Q11" s="168" t="s">
        <v>50</v>
      </c>
      <c r="R11" s="168" t="s">
        <v>51</v>
      </c>
      <c r="S11" s="166" t="s">
        <v>52</v>
      </c>
    </row>
    <row r="12" spans="1:22">
      <c r="A12" t="e">
        <f>VLOOKUP(D12,Fields!$A$2:$B$19,2,FALSE)</f>
        <v>#N/A</v>
      </c>
      <c r="B12" s="257">
        <f>B1</f>
        <v>0</v>
      </c>
      <c r="C12" s="253" t="str">
        <f>Budget!C12</f>
        <v>PI</v>
      </c>
      <c r="D12" s="254" t="str">
        <f>Budget!D12</f>
        <v>Select</v>
      </c>
      <c r="E12" t="s">
        <v>16</v>
      </c>
      <c r="F12" s="156">
        <f>Budget!F12</f>
        <v>0</v>
      </c>
      <c r="G12" s="156">
        <f>Budget!G12</f>
        <v>0</v>
      </c>
      <c r="H12" s="169"/>
      <c r="I12" s="169"/>
      <c r="J12" s="169"/>
      <c r="K12" s="169"/>
      <c r="L12" s="169"/>
      <c r="M12" s="156">
        <f>IF(F12&gt;0,ROUND($G12/$F12*H12,0),0)</f>
        <v>0</v>
      </c>
      <c r="N12" s="156">
        <f>IF(F12&gt;0,ROUND($G12/$F12*I12*$S$2^(N$1-1),0),0)</f>
        <v>0</v>
      </c>
      <c r="O12" s="156">
        <f>IF(F12&gt;0,ROUND($G12/$F12*J12*$S$2^(O$1-1),0),0)</f>
        <v>0</v>
      </c>
      <c r="P12" s="156">
        <f>IF(F12&gt;0,ROUND($G12/$F12*K12*$S$2^(P$1-1),0),0)</f>
        <v>0</v>
      </c>
      <c r="Q12" s="156">
        <f>IF(F12&gt;0,ROUND($G12/$F12*L12*$S$2^(Q$1-1),0),0)</f>
        <v>0</v>
      </c>
      <c r="R12" s="156">
        <f>SUM(M12:Q12)</f>
        <v>0</v>
      </c>
    </row>
    <row r="13" spans="1:22">
      <c r="A13">
        <v>6150</v>
      </c>
      <c r="B13" s="257"/>
      <c r="C13" s="253">
        <f>Budget!C13</f>
        <v>0</v>
      </c>
      <c r="D13" s="254">
        <f>Budget!D13</f>
        <v>0</v>
      </c>
      <c r="E13" t="s">
        <v>22</v>
      </c>
      <c r="F13" s="156">
        <f>F12</f>
        <v>0</v>
      </c>
      <c r="G13" s="156">
        <f>G12</f>
        <v>0</v>
      </c>
      <c r="H13" s="169"/>
      <c r="I13" s="169"/>
      <c r="J13" s="169"/>
      <c r="K13" s="169"/>
      <c r="L13" s="169"/>
      <c r="M13" s="156">
        <f>IF($F13&gt;0,ROUND($G13/$F13*H13,0),0)</f>
        <v>0</v>
      </c>
      <c r="N13" s="156">
        <f>IF(F13&gt;0,ROUND($G13/$F13*I13*$S$2^(N$1-1),0),0)</f>
        <v>0</v>
      </c>
      <c r="O13" s="156">
        <f>IF(F13&gt;0,ROUND($G13/$F13*J13*$S$2^(O$1-1),0),0)</f>
        <v>0</v>
      </c>
      <c r="P13" s="156">
        <f>IF(F13&gt;0,ROUND($G13/$F13*K13*$S$2^(P$1-1),0),0)</f>
        <v>0</v>
      </c>
      <c r="Q13" s="156">
        <f>IF(F13&gt;0,ROUND($G13/$F13*L13*$S$2^(Q$1-1),0),0)</f>
        <v>0</v>
      </c>
      <c r="R13" s="156">
        <f t="shared" ref="R13:R29" si="0">SUM(M13:Q13)</f>
        <v>0</v>
      </c>
    </row>
    <row r="14" spans="1:22">
      <c r="A14" t="e">
        <f>VLOOKUP(D14,Fields!$A$2:$B$19,2,FALSE)</f>
        <v>#N/A</v>
      </c>
      <c r="B14" s="253">
        <f>Budget!B14</f>
        <v>0</v>
      </c>
      <c r="C14" s="253" t="str">
        <f>Budget!C14</f>
        <v>Co-PI</v>
      </c>
      <c r="D14" s="254" t="str">
        <f>Budget!D14</f>
        <v>Select</v>
      </c>
      <c r="E14" t="s">
        <v>16</v>
      </c>
      <c r="F14" s="156">
        <f>Budget!F14</f>
        <v>0</v>
      </c>
      <c r="G14" s="156">
        <f>Budget!G14</f>
        <v>0</v>
      </c>
      <c r="H14" s="169"/>
      <c r="I14" s="169"/>
      <c r="J14" s="169"/>
      <c r="K14" s="169"/>
      <c r="L14" s="169"/>
      <c r="M14" s="156">
        <f t="shared" ref="M14:M28" si="1">IF($F14&gt;0,ROUND($G14/$F14*H14,0),0)</f>
        <v>0</v>
      </c>
      <c r="N14" s="156">
        <f t="shared" ref="N14:N29" si="2">IF(F14&gt;0,ROUND($G14/$F14*I14*$S$2^(N$1-1),0),0)</f>
        <v>0</v>
      </c>
      <c r="O14" s="156">
        <f t="shared" ref="O14:O29" si="3">IF(F14&gt;0,ROUND($G14/$F14*J14*$S$2^(O$1-1),0),0)</f>
        <v>0</v>
      </c>
      <c r="P14" s="156">
        <f t="shared" ref="P14:P29" si="4">IF(F14&gt;0,ROUND($G14/$F14*K14*$S$2^(P$1-1),0),0)</f>
        <v>0</v>
      </c>
      <c r="Q14" s="156">
        <f t="shared" ref="Q14:Q27" si="5">IF(F14&gt;0,ROUND($G14/$F14*L14*$S$2^(Q$1-1),0),0)</f>
        <v>0</v>
      </c>
      <c r="R14" s="156">
        <f t="shared" si="0"/>
        <v>0</v>
      </c>
    </row>
    <row r="15" spans="1:22">
      <c r="A15">
        <v>6150</v>
      </c>
      <c r="B15" s="253">
        <f>Budget!B15</f>
        <v>0</v>
      </c>
      <c r="C15" s="253">
        <f>Budget!C15</f>
        <v>0</v>
      </c>
      <c r="D15" s="254">
        <f>Budget!D15</f>
        <v>0</v>
      </c>
      <c r="E15" t="s">
        <v>22</v>
      </c>
      <c r="F15" s="156">
        <f>F14</f>
        <v>0</v>
      </c>
      <c r="G15" s="156">
        <f>G14</f>
        <v>0</v>
      </c>
      <c r="H15" s="169"/>
      <c r="I15" s="169"/>
      <c r="J15" s="169"/>
      <c r="K15" s="169"/>
      <c r="L15" s="169"/>
      <c r="M15" s="156">
        <f t="shared" si="1"/>
        <v>0</v>
      </c>
      <c r="N15" s="156">
        <f t="shared" si="2"/>
        <v>0</v>
      </c>
      <c r="O15" s="156">
        <f t="shared" si="3"/>
        <v>0</v>
      </c>
      <c r="P15" s="156">
        <f t="shared" si="4"/>
        <v>0</v>
      </c>
      <c r="Q15" s="156">
        <f t="shared" si="5"/>
        <v>0</v>
      </c>
      <c r="R15" s="156">
        <f t="shared" si="0"/>
        <v>0</v>
      </c>
    </row>
    <row r="16" spans="1:22">
      <c r="A16" t="e">
        <f>VLOOKUP(D16,Fields!$A$2:$B$19,2,FALSE)</f>
        <v>#N/A</v>
      </c>
      <c r="B16" s="253">
        <f>Budget!B16</f>
        <v>0</v>
      </c>
      <c r="C16" s="253" t="str">
        <f>Budget!C16</f>
        <v>Co-PI</v>
      </c>
      <c r="D16" s="254" t="str">
        <f>Budget!D16</f>
        <v>Select</v>
      </c>
      <c r="E16" t="s">
        <v>16</v>
      </c>
      <c r="F16" s="156">
        <f>Budget!F16</f>
        <v>0</v>
      </c>
      <c r="G16" s="156">
        <f>Budget!G16</f>
        <v>0</v>
      </c>
      <c r="H16" s="169"/>
      <c r="I16" s="169"/>
      <c r="J16" s="169"/>
      <c r="K16" s="169"/>
      <c r="L16" s="169"/>
      <c r="M16" s="156">
        <f t="shared" si="1"/>
        <v>0</v>
      </c>
      <c r="N16" s="156">
        <f t="shared" si="2"/>
        <v>0</v>
      </c>
      <c r="O16" s="156">
        <f t="shared" si="3"/>
        <v>0</v>
      </c>
      <c r="P16" s="156">
        <f t="shared" si="4"/>
        <v>0</v>
      </c>
      <c r="Q16" s="156">
        <f t="shared" si="5"/>
        <v>0</v>
      </c>
      <c r="R16" s="156">
        <f t="shared" si="0"/>
        <v>0</v>
      </c>
    </row>
    <row r="17" spans="1:19">
      <c r="A17">
        <v>6150</v>
      </c>
      <c r="B17" s="253">
        <f>Budget!B17</f>
        <v>0</v>
      </c>
      <c r="C17" s="253">
        <f>Budget!C17</f>
        <v>0</v>
      </c>
      <c r="D17" s="254">
        <f>Budget!D17</f>
        <v>0</v>
      </c>
      <c r="E17" t="s">
        <v>22</v>
      </c>
      <c r="F17" s="156">
        <f>F16</f>
        <v>0</v>
      </c>
      <c r="G17" s="156">
        <f>G16</f>
        <v>0</v>
      </c>
      <c r="H17" s="169"/>
      <c r="I17" s="169"/>
      <c r="J17" s="169"/>
      <c r="K17" s="169"/>
      <c r="L17" s="169"/>
      <c r="M17" s="156">
        <f t="shared" si="1"/>
        <v>0</v>
      </c>
      <c r="N17" s="156">
        <f t="shared" si="2"/>
        <v>0</v>
      </c>
      <c r="O17" s="156">
        <f t="shared" si="3"/>
        <v>0</v>
      </c>
      <c r="P17" s="156">
        <f t="shared" si="4"/>
        <v>0</v>
      </c>
      <c r="Q17" s="156">
        <f t="shared" si="5"/>
        <v>0</v>
      </c>
      <c r="R17" s="156">
        <f t="shared" si="0"/>
        <v>0</v>
      </c>
    </row>
    <row r="18" spans="1:19">
      <c r="A18" t="e">
        <f>VLOOKUP(D18,Fields!$A$2:$B$19,2,FALSE)</f>
        <v>#N/A</v>
      </c>
      <c r="B18" s="253">
        <f>Budget!B18</f>
        <v>0</v>
      </c>
      <c r="C18" s="253" t="str">
        <f>Budget!C18</f>
        <v>Co-PI</v>
      </c>
      <c r="D18" s="254" t="str">
        <f>Budget!D18</f>
        <v>Select</v>
      </c>
      <c r="E18" t="s">
        <v>16</v>
      </c>
      <c r="F18" s="156">
        <f>Budget!F18</f>
        <v>0</v>
      </c>
      <c r="G18" s="156">
        <f>Budget!G18</f>
        <v>0</v>
      </c>
      <c r="H18" s="169"/>
      <c r="I18" s="169"/>
      <c r="J18" s="169"/>
      <c r="K18" s="169"/>
      <c r="L18" s="169"/>
      <c r="M18" s="156">
        <f t="shared" si="1"/>
        <v>0</v>
      </c>
      <c r="N18" s="156">
        <f t="shared" si="2"/>
        <v>0</v>
      </c>
      <c r="O18" s="156">
        <f t="shared" si="3"/>
        <v>0</v>
      </c>
      <c r="P18" s="156">
        <f t="shared" si="4"/>
        <v>0</v>
      </c>
      <c r="Q18" s="156">
        <f t="shared" si="5"/>
        <v>0</v>
      </c>
      <c r="R18" s="156">
        <f t="shared" si="0"/>
        <v>0</v>
      </c>
    </row>
    <row r="19" spans="1:19">
      <c r="A19">
        <v>6150</v>
      </c>
      <c r="B19" s="253">
        <f>Budget!B19</f>
        <v>0</v>
      </c>
      <c r="C19" s="253">
        <f>Budget!C19</f>
        <v>0</v>
      </c>
      <c r="D19" s="254">
        <f>Budget!D19</f>
        <v>0</v>
      </c>
      <c r="E19" t="s">
        <v>22</v>
      </c>
      <c r="F19" s="156">
        <f>F18</f>
        <v>0</v>
      </c>
      <c r="G19" s="156">
        <f>G18</f>
        <v>0</v>
      </c>
      <c r="H19" s="169"/>
      <c r="I19" s="169"/>
      <c r="J19" s="169"/>
      <c r="K19" s="169"/>
      <c r="L19" s="169"/>
      <c r="M19" s="156">
        <f t="shared" si="1"/>
        <v>0</v>
      </c>
      <c r="N19" s="156">
        <f t="shared" si="2"/>
        <v>0</v>
      </c>
      <c r="O19" s="156">
        <f t="shared" si="3"/>
        <v>0</v>
      </c>
      <c r="P19" s="156">
        <f t="shared" si="4"/>
        <v>0</v>
      </c>
      <c r="Q19" s="156">
        <f t="shared" si="5"/>
        <v>0</v>
      </c>
      <c r="R19" s="156">
        <f t="shared" si="0"/>
        <v>0</v>
      </c>
    </row>
    <row r="20" spans="1:19">
      <c r="A20" t="e">
        <f>VLOOKUP(D20,Fields!$A$2:$B$19,2,FALSE)</f>
        <v>#N/A</v>
      </c>
      <c r="B20" s="253">
        <f>Budget!B20</f>
        <v>0</v>
      </c>
      <c r="C20" s="253" t="str">
        <f>Budget!C20</f>
        <v>Co-PI</v>
      </c>
      <c r="D20" s="254" t="str">
        <f>Budget!D20</f>
        <v>Select</v>
      </c>
      <c r="E20" t="s">
        <v>16</v>
      </c>
      <c r="F20" s="156">
        <f>Budget!F20</f>
        <v>0</v>
      </c>
      <c r="G20" s="156">
        <f>Budget!G20</f>
        <v>0</v>
      </c>
      <c r="H20" s="169"/>
      <c r="I20" s="169"/>
      <c r="J20" s="169"/>
      <c r="K20" s="169"/>
      <c r="L20" s="169"/>
      <c r="M20" s="156">
        <f t="shared" si="1"/>
        <v>0</v>
      </c>
      <c r="N20" s="156">
        <f t="shared" si="2"/>
        <v>0</v>
      </c>
      <c r="O20" s="156">
        <f t="shared" si="3"/>
        <v>0</v>
      </c>
      <c r="P20" s="156">
        <f>IF(F20&gt;0,ROUND($G20/$F20*K20*$S$2^(P$1-1),0),0)</f>
        <v>0</v>
      </c>
      <c r="Q20" s="156">
        <f t="shared" si="5"/>
        <v>0</v>
      </c>
      <c r="R20" s="156">
        <f t="shared" si="0"/>
        <v>0</v>
      </c>
    </row>
    <row r="21" spans="1:19">
      <c r="A21">
        <v>6150</v>
      </c>
      <c r="B21" s="253">
        <f>Budget!B21</f>
        <v>0</v>
      </c>
      <c r="C21" s="253">
        <f>Budget!C21</f>
        <v>0</v>
      </c>
      <c r="D21" s="254">
        <f>Budget!D21</f>
        <v>0</v>
      </c>
      <c r="E21" t="s">
        <v>22</v>
      </c>
      <c r="F21" s="156">
        <f>F20</f>
        <v>0</v>
      </c>
      <c r="G21" s="156">
        <f>G20</f>
        <v>0</v>
      </c>
      <c r="H21" s="169"/>
      <c r="I21" s="169"/>
      <c r="J21" s="169"/>
      <c r="K21" s="169"/>
      <c r="L21" s="169"/>
      <c r="M21" s="156">
        <f t="shared" si="1"/>
        <v>0</v>
      </c>
      <c r="N21" s="156">
        <f t="shared" si="2"/>
        <v>0</v>
      </c>
      <c r="O21" s="156">
        <f t="shared" si="3"/>
        <v>0</v>
      </c>
      <c r="P21" s="156">
        <f t="shared" si="4"/>
        <v>0</v>
      </c>
      <c r="Q21" s="156">
        <f t="shared" si="5"/>
        <v>0</v>
      </c>
      <c r="R21" s="156">
        <f t="shared" si="0"/>
        <v>0</v>
      </c>
    </row>
    <row r="22" spans="1:19">
      <c r="A22" t="e">
        <f>VLOOKUP(D22,Fields!$A$2:$B$19,2,FALSE)</f>
        <v>#N/A</v>
      </c>
      <c r="B22" s="253">
        <f>Budget!B22</f>
        <v>0</v>
      </c>
      <c r="C22" s="253" t="str">
        <f>Budget!C22</f>
        <v>Snr / Key Prsn</v>
      </c>
      <c r="D22" s="254" t="str">
        <f>Budget!D22</f>
        <v>Select</v>
      </c>
      <c r="E22" t="s">
        <v>16</v>
      </c>
      <c r="F22" s="156">
        <f>Budget!F22</f>
        <v>0</v>
      </c>
      <c r="G22" s="156">
        <f>Budget!G22</f>
        <v>0</v>
      </c>
      <c r="H22" s="169"/>
      <c r="I22" s="169"/>
      <c r="J22" s="169"/>
      <c r="K22" s="169"/>
      <c r="L22" s="169"/>
      <c r="M22" s="156">
        <f t="shared" si="1"/>
        <v>0</v>
      </c>
      <c r="N22" s="156">
        <f t="shared" si="2"/>
        <v>0</v>
      </c>
      <c r="O22" s="156">
        <f t="shared" si="3"/>
        <v>0</v>
      </c>
      <c r="P22" s="156">
        <f>IF(F22&gt;0,ROUND($G22/$F22*K22*$S$2^(P$1-1),0),0)</f>
        <v>0</v>
      </c>
      <c r="Q22" s="156">
        <f t="shared" si="5"/>
        <v>0</v>
      </c>
      <c r="R22" s="156">
        <f t="shared" si="0"/>
        <v>0</v>
      </c>
    </row>
    <row r="23" spans="1:19">
      <c r="A23">
        <v>6150</v>
      </c>
      <c r="B23" s="253">
        <f>Budget!B23</f>
        <v>0</v>
      </c>
      <c r="C23" s="253">
        <f>Budget!C23</f>
        <v>0</v>
      </c>
      <c r="D23" s="254">
        <f>Budget!D23</f>
        <v>0</v>
      </c>
      <c r="E23" t="s">
        <v>22</v>
      </c>
      <c r="F23" s="156">
        <f>F22</f>
        <v>0</v>
      </c>
      <c r="G23" s="156">
        <f>G22</f>
        <v>0</v>
      </c>
      <c r="H23" s="169"/>
      <c r="I23" s="169"/>
      <c r="J23" s="169"/>
      <c r="K23" s="169"/>
      <c r="L23" s="169"/>
      <c r="M23" s="156">
        <f t="shared" si="1"/>
        <v>0</v>
      </c>
      <c r="N23" s="156">
        <f t="shared" si="2"/>
        <v>0</v>
      </c>
      <c r="O23" s="156">
        <f t="shared" si="3"/>
        <v>0</v>
      </c>
      <c r="P23" s="156">
        <f>IF(F23&gt;0,ROUND($G23/$F23*K23*$S$2^(P$1-1),0),0)</f>
        <v>0</v>
      </c>
      <c r="Q23" s="156">
        <f t="shared" si="5"/>
        <v>0</v>
      </c>
      <c r="R23" s="156">
        <f t="shared" si="0"/>
        <v>0</v>
      </c>
    </row>
    <row r="24" spans="1:19">
      <c r="A24" t="e">
        <f>VLOOKUP(D24,Fields!$A$2:$B$19,2,FALSE)</f>
        <v>#N/A</v>
      </c>
      <c r="B24" s="253">
        <f>Budget!B24</f>
        <v>0</v>
      </c>
      <c r="C24" s="253" t="str">
        <f>Budget!C24</f>
        <v>Snr / Key Prsn</v>
      </c>
      <c r="D24" s="254" t="str">
        <f>Budget!D24</f>
        <v>Select</v>
      </c>
      <c r="E24" t="s">
        <v>16</v>
      </c>
      <c r="F24" s="156">
        <f>Budget!F24</f>
        <v>0</v>
      </c>
      <c r="G24" s="156">
        <f>Budget!G24</f>
        <v>0</v>
      </c>
      <c r="H24" s="169"/>
      <c r="I24" s="169"/>
      <c r="J24" s="169"/>
      <c r="K24" s="169"/>
      <c r="L24" s="169"/>
      <c r="M24" s="156">
        <f t="shared" si="1"/>
        <v>0</v>
      </c>
      <c r="N24" s="156">
        <f t="shared" si="2"/>
        <v>0</v>
      </c>
      <c r="O24" s="156">
        <f t="shared" si="3"/>
        <v>0</v>
      </c>
      <c r="P24" s="156">
        <f>IF(F24&gt;0,ROUND($G24/$F24*K24*$S$2^(P$1-1),0),0)</f>
        <v>0</v>
      </c>
      <c r="Q24" s="156">
        <f t="shared" si="5"/>
        <v>0</v>
      </c>
      <c r="R24" s="156">
        <f t="shared" si="0"/>
        <v>0</v>
      </c>
    </row>
    <row r="25" spans="1:19">
      <c r="A25">
        <v>6150</v>
      </c>
      <c r="B25" s="253">
        <f>Budget!B25</f>
        <v>0</v>
      </c>
      <c r="C25" s="253">
        <f>Budget!C25</f>
        <v>0</v>
      </c>
      <c r="D25" s="254">
        <f>Budget!D25</f>
        <v>0</v>
      </c>
      <c r="E25" t="s">
        <v>22</v>
      </c>
      <c r="F25" s="156">
        <f>F24</f>
        <v>0</v>
      </c>
      <c r="G25" s="156">
        <f>G24</f>
        <v>0</v>
      </c>
      <c r="H25" s="169"/>
      <c r="I25" s="169"/>
      <c r="J25" s="169"/>
      <c r="K25" s="169"/>
      <c r="L25" s="169"/>
      <c r="M25" s="156">
        <f t="shared" si="1"/>
        <v>0</v>
      </c>
      <c r="N25" s="156">
        <f t="shared" si="2"/>
        <v>0</v>
      </c>
      <c r="O25" s="156">
        <f t="shared" si="3"/>
        <v>0</v>
      </c>
      <c r="P25" s="156">
        <f>IF(F25&gt;0,ROUND($G25/$F25*K25*$S$2^(P$1-1),0),0)</f>
        <v>0</v>
      </c>
      <c r="Q25" s="156">
        <f t="shared" si="5"/>
        <v>0</v>
      </c>
      <c r="R25" s="156">
        <f t="shared" si="0"/>
        <v>0</v>
      </c>
    </row>
    <row r="26" spans="1:19">
      <c r="A26" t="e">
        <f>VLOOKUP(D26,Fields!$A$2:$B$19,2,FALSE)</f>
        <v>#N/A</v>
      </c>
      <c r="B26" s="253">
        <f>Budget!B26</f>
        <v>0</v>
      </c>
      <c r="C26" s="253" t="str">
        <f>Budget!C26</f>
        <v>Snr / Key Prsn</v>
      </c>
      <c r="D26" s="254" t="str">
        <f>Budget!D26</f>
        <v>Select</v>
      </c>
      <c r="E26" t="s">
        <v>16</v>
      </c>
      <c r="F26" s="156">
        <f>Budget!F26</f>
        <v>0</v>
      </c>
      <c r="G26" s="156">
        <f>Budget!G26</f>
        <v>0</v>
      </c>
      <c r="H26" s="169"/>
      <c r="I26" s="169"/>
      <c r="J26" s="169"/>
      <c r="K26" s="169"/>
      <c r="L26" s="169"/>
      <c r="M26" s="156">
        <f t="shared" si="1"/>
        <v>0</v>
      </c>
      <c r="N26" s="156">
        <f t="shared" si="2"/>
        <v>0</v>
      </c>
      <c r="O26" s="156">
        <f t="shared" si="3"/>
        <v>0</v>
      </c>
      <c r="P26" s="156">
        <f>IF(F26&gt;0,ROUND($G26/$F26*K26*$S$2^(P$1-1),0),0)</f>
        <v>0</v>
      </c>
      <c r="Q26" s="156">
        <f t="shared" si="5"/>
        <v>0</v>
      </c>
      <c r="R26" s="156">
        <f t="shared" si="0"/>
        <v>0</v>
      </c>
    </row>
    <row r="27" spans="1:19">
      <c r="A27">
        <v>6150</v>
      </c>
      <c r="B27" s="253">
        <f>Budget!B27</f>
        <v>0</v>
      </c>
      <c r="C27" s="253">
        <f>Budget!C27</f>
        <v>0</v>
      </c>
      <c r="D27" s="254">
        <f>Budget!D27</f>
        <v>0</v>
      </c>
      <c r="E27" t="s">
        <v>22</v>
      </c>
      <c r="F27" s="156">
        <f>F26</f>
        <v>0</v>
      </c>
      <c r="G27" s="156">
        <f>G26</f>
        <v>0</v>
      </c>
      <c r="H27" s="169"/>
      <c r="I27" s="169"/>
      <c r="J27" s="169"/>
      <c r="K27" s="169"/>
      <c r="L27" s="169"/>
      <c r="M27" s="156">
        <f t="shared" si="1"/>
        <v>0</v>
      </c>
      <c r="N27" s="156">
        <f t="shared" si="2"/>
        <v>0</v>
      </c>
      <c r="O27" s="156">
        <f t="shared" si="3"/>
        <v>0</v>
      </c>
      <c r="P27" s="156">
        <f t="shared" si="4"/>
        <v>0</v>
      </c>
      <c r="Q27" s="156">
        <f t="shared" si="5"/>
        <v>0</v>
      </c>
      <c r="R27" s="156">
        <f t="shared" si="0"/>
        <v>0</v>
      </c>
    </row>
    <row r="28" spans="1:19">
      <c r="A28" t="e">
        <f>VLOOKUP(D28,Fields!$A$2:$B$19,2,FALSE)</f>
        <v>#N/A</v>
      </c>
      <c r="B28" s="253">
        <f>Budget!B28</f>
        <v>0</v>
      </c>
      <c r="C28" s="253" t="str">
        <f>Budget!C28</f>
        <v>Snr / Key Prsn</v>
      </c>
      <c r="D28" s="254" t="str">
        <f>Budget!D28</f>
        <v>Select</v>
      </c>
      <c r="E28" t="s">
        <v>16</v>
      </c>
      <c r="F28" s="156">
        <f>Budget!F28</f>
        <v>0</v>
      </c>
      <c r="G28" s="156">
        <f>Budget!G28</f>
        <v>0</v>
      </c>
      <c r="H28" s="169"/>
      <c r="I28" s="169"/>
      <c r="J28" s="169"/>
      <c r="K28" s="169"/>
      <c r="L28" s="169"/>
      <c r="M28" s="156">
        <f t="shared" si="1"/>
        <v>0</v>
      </c>
      <c r="N28" s="156">
        <f t="shared" si="2"/>
        <v>0</v>
      </c>
      <c r="O28" s="156">
        <f t="shared" si="3"/>
        <v>0</v>
      </c>
      <c r="P28" s="156">
        <f t="shared" si="4"/>
        <v>0</v>
      </c>
      <c r="Q28" s="156">
        <f>IF(F28&gt;0,ROUND($G28/$F28*L28*$S$2^(Q$1-1),0),0)</f>
        <v>0</v>
      </c>
      <c r="R28" s="156">
        <f t="shared" si="0"/>
        <v>0</v>
      </c>
    </row>
    <row r="29" spans="1:19">
      <c r="A29">
        <v>6150</v>
      </c>
      <c r="B29" s="253">
        <f>Budget!B29</f>
        <v>0</v>
      </c>
      <c r="C29" s="253">
        <f>Budget!C29</f>
        <v>0</v>
      </c>
      <c r="D29" s="254">
        <f>Budget!D29</f>
        <v>0</v>
      </c>
      <c r="E29" t="s">
        <v>22</v>
      </c>
      <c r="F29" s="156">
        <f>F28</f>
        <v>0</v>
      </c>
      <c r="G29" s="156">
        <f>G28</f>
        <v>0</v>
      </c>
      <c r="H29" s="169"/>
      <c r="I29" s="169"/>
      <c r="J29" s="169"/>
      <c r="K29" s="169"/>
      <c r="L29" s="169"/>
      <c r="M29" s="156">
        <f>IF($F29&gt;0,ROUND($G29/$F29*H29,0),0)</f>
        <v>0</v>
      </c>
      <c r="N29" s="156">
        <f t="shared" si="2"/>
        <v>0</v>
      </c>
      <c r="O29" s="156">
        <f t="shared" si="3"/>
        <v>0</v>
      </c>
      <c r="P29" s="156">
        <f t="shared" si="4"/>
        <v>0</v>
      </c>
      <c r="Q29" s="156">
        <f>IF(F29&gt;0,ROUND($G29/$F29*L29*$S$2^(Q$1-1),0),0)</f>
        <v>0</v>
      </c>
      <c r="R29" s="156">
        <f t="shared" si="0"/>
        <v>0</v>
      </c>
    </row>
    <row r="30" spans="1:19" s="149" customFormat="1">
      <c r="B30" s="170" t="s">
        <v>57</v>
      </c>
      <c r="C30" s="170"/>
      <c r="D30" s="170"/>
      <c r="E30" s="170"/>
      <c r="F30" s="171"/>
      <c r="G30" s="171"/>
      <c r="H30" s="170"/>
      <c r="I30" s="170"/>
      <c r="J30" s="170"/>
      <c r="K30" s="170"/>
      <c r="L30" s="170"/>
      <c r="M30" s="171">
        <f>SUM(M12:M29)</f>
        <v>0</v>
      </c>
      <c r="N30" s="171">
        <f t="shared" ref="N30:R30" si="6">SUM(N12:N29)</f>
        <v>0</v>
      </c>
      <c r="O30" s="171">
        <f t="shared" si="6"/>
        <v>0</v>
      </c>
      <c r="P30" s="171">
        <f t="shared" si="6"/>
        <v>0</v>
      </c>
      <c r="Q30" s="171">
        <f t="shared" si="6"/>
        <v>0</v>
      </c>
      <c r="R30" s="171">
        <f t="shared" si="6"/>
        <v>0</v>
      </c>
      <c r="S30" s="172">
        <f>SUM(M30:Q30)</f>
        <v>0</v>
      </c>
    </row>
    <row r="31" spans="1:19">
      <c r="B31" s="149"/>
      <c r="F31" s="156"/>
      <c r="G31" s="156"/>
    </row>
    <row r="32" spans="1:19">
      <c r="B32" s="173" t="s">
        <v>58</v>
      </c>
      <c r="C32" s="164"/>
      <c r="D32" s="164"/>
      <c r="E32" s="164"/>
      <c r="F32" s="165"/>
      <c r="G32" s="165"/>
      <c r="H32" s="164"/>
      <c r="I32" s="164"/>
      <c r="J32" s="164"/>
      <c r="K32" s="164"/>
      <c r="L32" s="164"/>
      <c r="M32" s="173"/>
      <c r="N32" s="173"/>
      <c r="O32" s="173"/>
      <c r="P32" s="173"/>
      <c r="Q32" s="173"/>
      <c r="R32" s="173"/>
    </row>
    <row r="33" spans="1:19">
      <c r="B33" s="149" t="s">
        <v>35</v>
      </c>
      <c r="C33" s="149" t="s">
        <v>36</v>
      </c>
      <c r="D33" s="149" t="s">
        <v>59</v>
      </c>
      <c r="E33" s="149" t="s">
        <v>38</v>
      </c>
      <c r="F33" s="174" t="s">
        <v>60</v>
      </c>
      <c r="G33" s="174" t="s">
        <v>61</v>
      </c>
      <c r="H33" s="149" t="s">
        <v>62</v>
      </c>
      <c r="I33" s="149" t="s">
        <v>63</v>
      </c>
      <c r="J33" s="149" t="s">
        <v>64</v>
      </c>
      <c r="K33" s="149" t="s">
        <v>65</v>
      </c>
      <c r="L33" s="149" t="s">
        <v>66</v>
      </c>
      <c r="M33" s="149" t="str">
        <f>M44</f>
        <v>BP 1</v>
      </c>
      <c r="N33" s="149" t="str">
        <f t="shared" ref="N33:R33" si="7">N44</f>
        <v>BP 2</v>
      </c>
      <c r="O33" s="149" t="str">
        <f t="shared" si="7"/>
        <v>BP 3</v>
      </c>
      <c r="P33" s="149" t="str">
        <f t="shared" si="7"/>
        <v>BP 4</v>
      </c>
      <c r="Q33" s="149" t="str">
        <f t="shared" si="7"/>
        <v>BP 5</v>
      </c>
      <c r="R33" s="149" t="str">
        <f t="shared" si="7"/>
        <v>Total</v>
      </c>
    </row>
    <row r="34" spans="1:19">
      <c r="A34" t="e">
        <f>VLOOKUP(D34,Fields!$A$2:$B$19,2,FALSE)</f>
        <v>#N/A</v>
      </c>
      <c r="B34">
        <f>Budget!B34</f>
        <v>0</v>
      </c>
      <c r="C34" t="str">
        <f>Budget!C34</f>
        <v>Post-doc</v>
      </c>
      <c r="D34">
        <f>Budget!D34</f>
        <v>0</v>
      </c>
      <c r="E34" t="str">
        <f>Budget!E34</f>
        <v>Academic</v>
      </c>
      <c r="F34" s="156">
        <f>Budget!F34</f>
        <v>0</v>
      </c>
      <c r="G34" s="156">
        <f>Budget!G34</f>
        <v>0</v>
      </c>
      <c r="H34" s="175"/>
      <c r="I34" s="175"/>
      <c r="J34" s="175"/>
      <c r="K34" s="175"/>
      <c r="L34" s="175"/>
      <c r="M34" s="156">
        <f>IF(F34&gt;0,ROUND($G34/$F34*H34,0),0)</f>
        <v>0</v>
      </c>
      <c r="N34" s="156">
        <f>IF(F34&gt;0,ROUND($G34/$F34*I34*$S$2^(N$1-1),0),0)</f>
        <v>0</v>
      </c>
      <c r="O34" s="156">
        <f>IF(F34&gt;0,ROUND($G34/$F34*J34*$S$2^(O$1-1),0),0)</f>
        <v>0</v>
      </c>
      <c r="P34" s="156">
        <f>IF(F34&gt;0,ROUND($G34/$F34*K34*$S$2^(P$1-1),0),0)</f>
        <v>0</v>
      </c>
      <c r="Q34" s="156">
        <f>IF(F34&gt;0,ROUND($G34/$F34*L34*$S$2^(Q$1-1),0),0)</f>
        <v>0</v>
      </c>
      <c r="R34" s="176">
        <f>SUM(M34:Q34)</f>
        <v>0</v>
      </c>
    </row>
    <row r="35" spans="1:19">
      <c r="A35" t="e">
        <f>VLOOKUP(D35,Fields!$A$2:$B$19,2,FALSE)</f>
        <v>#N/A</v>
      </c>
      <c r="B35">
        <f>Budget!B35</f>
        <v>0</v>
      </c>
      <c r="C35" t="str">
        <f>Budget!C35</f>
        <v>Technical Staff</v>
      </c>
      <c r="D35">
        <f>Budget!D35</f>
        <v>0</v>
      </c>
      <c r="E35" t="str">
        <f>Budget!E35</f>
        <v>Student</v>
      </c>
      <c r="F35" s="156">
        <f>Budget!F35</f>
        <v>0</v>
      </c>
      <c r="G35" s="156">
        <f>Budget!G35</f>
        <v>0</v>
      </c>
      <c r="H35" s="175"/>
      <c r="I35" s="175"/>
      <c r="J35" s="175"/>
      <c r="K35" s="175"/>
      <c r="L35" s="175"/>
      <c r="M35" s="156">
        <f t="shared" ref="M35:M39" si="8">IF(F35&gt;0,ROUND($G35/$F35*H35,0),0)</f>
        <v>0</v>
      </c>
      <c r="N35" s="156">
        <f t="shared" ref="N35:N38" si="9">IF(F35&gt;0,ROUND($G35/$F35*I35*$S$2^(N$1-1),0),0)</f>
        <v>0</v>
      </c>
      <c r="O35" s="156">
        <f t="shared" ref="O35:O38" si="10">IF(F35&gt;0,ROUND($G35/$F35*J35*$S$2^(O$1-1),0),0)</f>
        <v>0</v>
      </c>
      <c r="P35" s="156">
        <f t="shared" ref="P35:P38" si="11">IF(F35&gt;0,ROUND($G35/$F35*K35*$S$2^(P$1-1),0),0)</f>
        <v>0</v>
      </c>
      <c r="Q35" s="156">
        <f t="shared" ref="Q35:Q38" si="12">IF(F35&gt;0,ROUND($G35/$F35*L35*$S$2^(Q$1-1),0),0)</f>
        <v>0</v>
      </c>
      <c r="R35" s="176">
        <f t="shared" ref="R35:R39" si="13">SUM(M35:Q35)</f>
        <v>0</v>
      </c>
    </row>
    <row r="36" spans="1:19">
      <c r="A36" t="e">
        <f>VLOOKUP(D36,Fields!$A$2:$B$19,2,FALSE)</f>
        <v>#N/A</v>
      </c>
      <c r="B36">
        <f>Budget!B36</f>
        <v>0</v>
      </c>
      <c r="C36" t="str">
        <f>Budget!C36</f>
        <v>Graduate Student</v>
      </c>
      <c r="D36">
        <f>Budget!D36</f>
        <v>0</v>
      </c>
      <c r="E36" t="str">
        <f>Budget!E36</f>
        <v>Student</v>
      </c>
      <c r="F36" s="156">
        <f>Budget!F36</f>
        <v>0</v>
      </c>
      <c r="G36" s="156">
        <f>Budget!G36</f>
        <v>0</v>
      </c>
      <c r="H36" s="175"/>
      <c r="I36" s="175"/>
      <c r="J36" s="175"/>
      <c r="K36" s="175"/>
      <c r="L36" s="175"/>
      <c r="M36" s="156">
        <f t="shared" si="8"/>
        <v>0</v>
      </c>
      <c r="N36" s="156">
        <f t="shared" si="9"/>
        <v>0</v>
      </c>
      <c r="O36" s="156">
        <f>IF(F36&gt;0,ROUND($G36/$F36*J36*$S$2^(O$1-1),0),0)</f>
        <v>0</v>
      </c>
      <c r="P36" s="156">
        <f t="shared" si="11"/>
        <v>0</v>
      </c>
      <c r="Q36" s="156">
        <f t="shared" si="12"/>
        <v>0</v>
      </c>
      <c r="R36" s="176">
        <f t="shared" si="13"/>
        <v>0</v>
      </c>
    </row>
    <row r="37" spans="1:19">
      <c r="A37" t="e">
        <f>VLOOKUP(D37,Fields!$A$2:$B$19,2,FALSE)</f>
        <v>#N/A</v>
      </c>
      <c r="B37">
        <f>Budget!B37</f>
        <v>0</v>
      </c>
      <c r="C37" t="str">
        <f>Budget!C37</f>
        <v>Graduate Student</v>
      </c>
      <c r="D37">
        <f>Budget!D37</f>
        <v>0</v>
      </c>
      <c r="E37" t="str">
        <f>Budget!E37</f>
        <v>Student</v>
      </c>
      <c r="F37" s="156">
        <f>Budget!F37</f>
        <v>0</v>
      </c>
      <c r="G37" s="156">
        <f>Budget!G37</f>
        <v>0</v>
      </c>
      <c r="H37" s="175"/>
      <c r="I37" s="175"/>
      <c r="J37" s="175"/>
      <c r="K37" s="175"/>
      <c r="L37" s="175"/>
      <c r="M37" s="156">
        <f t="shared" si="8"/>
        <v>0</v>
      </c>
      <c r="N37" s="156">
        <f t="shared" si="9"/>
        <v>0</v>
      </c>
      <c r="O37" s="156">
        <f t="shared" si="10"/>
        <v>0</v>
      </c>
      <c r="P37" s="156">
        <f t="shared" si="11"/>
        <v>0</v>
      </c>
      <c r="Q37" s="156">
        <f t="shared" si="12"/>
        <v>0</v>
      </c>
      <c r="R37" s="176">
        <f t="shared" si="13"/>
        <v>0</v>
      </c>
    </row>
    <row r="38" spans="1:19">
      <c r="A38" t="e">
        <f>VLOOKUP(D38,Fields!$A$2:$B$19,2,FALSE)</f>
        <v>#N/A</v>
      </c>
      <c r="B38">
        <f>Budget!B38</f>
        <v>0</v>
      </c>
      <c r="C38" t="str">
        <f>Budget!C38</f>
        <v>UG Student</v>
      </c>
      <c r="D38">
        <f>Budget!D38</f>
        <v>0</v>
      </c>
      <c r="E38" t="str">
        <f>Budget!E38</f>
        <v>Student</v>
      </c>
      <c r="F38" s="156">
        <f>Budget!F38</f>
        <v>0</v>
      </c>
      <c r="G38" s="156">
        <f>Budget!G38</f>
        <v>0</v>
      </c>
      <c r="H38" s="175"/>
      <c r="I38" s="175"/>
      <c r="J38" s="175"/>
      <c r="K38" s="175"/>
      <c r="L38" s="175"/>
      <c r="M38" s="156">
        <f t="shared" si="8"/>
        <v>0</v>
      </c>
      <c r="N38" s="156">
        <f t="shared" si="9"/>
        <v>0</v>
      </c>
      <c r="O38" s="156">
        <f t="shared" si="10"/>
        <v>0</v>
      </c>
      <c r="P38" s="156">
        <f t="shared" si="11"/>
        <v>0</v>
      </c>
      <c r="Q38" s="156">
        <f t="shared" si="12"/>
        <v>0</v>
      </c>
      <c r="R38" s="176">
        <f t="shared" si="13"/>
        <v>0</v>
      </c>
    </row>
    <row r="39" spans="1:19">
      <c r="A39" t="e">
        <f>VLOOKUP(D39,Fields!$A$2:$B$19,2,FALSE)</f>
        <v>#N/A</v>
      </c>
      <c r="B39">
        <f>Budget!B39</f>
        <v>0</v>
      </c>
      <c r="C39" t="str">
        <f>Budget!C39</f>
        <v>UG Student</v>
      </c>
      <c r="D39">
        <f>Budget!D39</f>
        <v>0</v>
      </c>
      <c r="E39" t="str">
        <f>Budget!E39</f>
        <v>Student</v>
      </c>
      <c r="F39" s="156">
        <f>Budget!F39</f>
        <v>0</v>
      </c>
      <c r="G39" s="156">
        <f>Budget!G39</f>
        <v>0</v>
      </c>
      <c r="H39" s="175"/>
      <c r="I39" s="175"/>
      <c r="J39" s="175"/>
      <c r="K39" s="175"/>
      <c r="L39" s="175"/>
      <c r="M39" s="156">
        <f t="shared" si="8"/>
        <v>0</v>
      </c>
      <c r="N39" s="156">
        <f>IF(F39&gt;0,ROUND($G39/$F39*I39*$S$2^(N$1-1),0),0)</f>
        <v>0</v>
      </c>
      <c r="O39" s="156">
        <f>IF(F39&gt;0,ROUND($G39/$F39*J39*$S$2^(O$1-1),0),0)</f>
        <v>0</v>
      </c>
      <c r="P39" s="156">
        <f>IF(F39&gt;0,ROUND($G39/$F39*K39*$S$2^(P$1-1),0),0)</f>
        <v>0</v>
      </c>
      <c r="Q39" s="156">
        <f>IF(F39&gt;0,ROUND($G39/$F39*L39*$S$2^(Q$1-1),0),0)</f>
        <v>0</v>
      </c>
      <c r="R39" s="176">
        <f t="shared" si="13"/>
        <v>0</v>
      </c>
    </row>
    <row r="40" spans="1:19" s="149" customFormat="1">
      <c r="B40" s="170" t="s">
        <v>71</v>
      </c>
      <c r="C40" s="170"/>
      <c r="D40" s="170"/>
      <c r="E40" s="170"/>
      <c r="F40" s="171"/>
      <c r="G40" s="171"/>
      <c r="H40" s="170"/>
      <c r="I40" s="170"/>
      <c r="J40" s="170"/>
      <c r="K40" s="170"/>
      <c r="L40" s="170"/>
      <c r="M40" s="177">
        <f>SUM(M34:M39)</f>
        <v>0</v>
      </c>
      <c r="N40" s="177">
        <f t="shared" ref="N40:R40" si="14">SUM(N34:N39)</f>
        <v>0</v>
      </c>
      <c r="O40" s="177">
        <f t="shared" si="14"/>
        <v>0</v>
      </c>
      <c r="P40" s="177">
        <f t="shared" si="14"/>
        <v>0</v>
      </c>
      <c r="Q40" s="177">
        <f t="shared" si="14"/>
        <v>0</v>
      </c>
      <c r="R40" s="177">
        <f t="shared" si="14"/>
        <v>0</v>
      </c>
      <c r="S40" s="172">
        <f>SUM(M40:Q40)</f>
        <v>0</v>
      </c>
    </row>
    <row r="41" spans="1:19">
      <c r="B41" s="149"/>
      <c r="F41" s="156"/>
      <c r="G41" s="156"/>
    </row>
    <row r="42" spans="1:19">
      <c r="B42" s="178" t="s">
        <v>72</v>
      </c>
      <c r="C42" s="178"/>
      <c r="D42" s="178"/>
      <c r="E42" s="178"/>
      <c r="F42" s="179"/>
      <c r="G42" s="179"/>
      <c r="H42" s="178"/>
      <c r="I42" s="178"/>
      <c r="J42" s="178"/>
      <c r="K42" s="178"/>
      <c r="L42" s="178"/>
      <c r="M42" s="180">
        <f>M40+M30</f>
        <v>0</v>
      </c>
      <c r="N42" s="180">
        <f t="shared" ref="N42:R42" si="15">N40+N30</f>
        <v>0</v>
      </c>
      <c r="O42" s="180">
        <f t="shared" si="15"/>
        <v>0</v>
      </c>
      <c r="P42" s="180">
        <f t="shared" si="15"/>
        <v>0</v>
      </c>
      <c r="Q42" s="180">
        <f t="shared" si="15"/>
        <v>0</v>
      </c>
      <c r="R42" s="180">
        <f t="shared" si="15"/>
        <v>0</v>
      </c>
      <c r="S42" s="176">
        <f>SUM(M42:Q42)</f>
        <v>0</v>
      </c>
    </row>
    <row r="43" spans="1:19">
      <c r="F43" s="156"/>
      <c r="G43" s="156"/>
    </row>
    <row r="44" spans="1:19" s="149" customFormat="1">
      <c r="B44" s="163" t="s">
        <v>172</v>
      </c>
      <c r="C44" s="173"/>
      <c r="D44" s="173"/>
      <c r="E44" s="173" t="s">
        <v>74</v>
      </c>
      <c r="F44" s="181"/>
      <c r="G44" s="181"/>
      <c r="H44" s="173"/>
      <c r="I44" s="173"/>
      <c r="J44" s="173"/>
      <c r="K44" s="173"/>
      <c r="L44" s="173"/>
      <c r="M44" s="173" t="s">
        <v>75</v>
      </c>
      <c r="N44" s="173" t="s">
        <v>76</v>
      </c>
      <c r="O44" s="173" t="s">
        <v>77</v>
      </c>
      <c r="P44" s="173" t="s">
        <v>78</v>
      </c>
      <c r="Q44" s="173" t="s">
        <v>79</v>
      </c>
      <c r="R44" s="173" t="s">
        <v>80</v>
      </c>
    </row>
    <row r="45" spans="1:19">
      <c r="A45">
        <v>6514</v>
      </c>
      <c r="B45" s="252">
        <f>B12</f>
        <v>0</v>
      </c>
      <c r="C45" s="252" t="str">
        <f>C12</f>
        <v>PI</v>
      </c>
      <c r="D45" s="182"/>
      <c r="E45" s="158">
        <f t="shared" ref="E45:E62" si="16">VLOOKUP(E12,$R$4:$S$7,2,FALSE)</f>
        <v>0.23899999999999999</v>
      </c>
      <c r="M45" s="183">
        <f>ROUND(M12*$E45,0)</f>
        <v>0</v>
      </c>
      <c r="N45" s="183">
        <f>ROUND(N12*$E45,0)</f>
        <v>0</v>
      </c>
      <c r="O45" s="183">
        <f t="shared" ref="O45:Q45" si="17">ROUND(O12*$E45,0)</f>
        <v>0</v>
      </c>
      <c r="P45" s="183">
        <f t="shared" si="17"/>
        <v>0</v>
      </c>
      <c r="Q45" s="183">
        <f t="shared" si="17"/>
        <v>0</v>
      </c>
      <c r="R45" s="183">
        <f>SUM(M45:Q45)</f>
        <v>0</v>
      </c>
      <c r="S45" s="183"/>
    </row>
    <row r="46" spans="1:19">
      <c r="A46">
        <v>6514</v>
      </c>
      <c r="B46" s="252"/>
      <c r="C46" s="252"/>
      <c r="D46" s="182"/>
      <c r="E46" s="158">
        <f t="shared" si="16"/>
        <v>7.9000000000000001E-2</v>
      </c>
      <c r="M46" s="183">
        <f t="shared" ref="M46:Q61" si="18">ROUND(M13*$E46,0)</f>
        <v>0</v>
      </c>
      <c r="N46" s="183">
        <f t="shared" si="18"/>
        <v>0</v>
      </c>
      <c r="O46" s="183">
        <f t="shared" si="18"/>
        <v>0</v>
      </c>
      <c r="P46" s="183">
        <f t="shared" si="18"/>
        <v>0</v>
      </c>
      <c r="Q46" s="183">
        <f t="shared" si="18"/>
        <v>0</v>
      </c>
      <c r="R46" s="183">
        <f t="shared" ref="R46:R62" si="19">SUM(M46:Q46)</f>
        <v>0</v>
      </c>
      <c r="S46" s="183"/>
    </row>
    <row r="47" spans="1:19">
      <c r="A47">
        <v>6514</v>
      </c>
      <c r="B47" s="252">
        <f t="shared" ref="B47:C47" si="20">B14</f>
        <v>0</v>
      </c>
      <c r="C47" s="252" t="str">
        <f t="shared" si="20"/>
        <v>Co-PI</v>
      </c>
      <c r="D47" s="182"/>
      <c r="E47" s="158">
        <f t="shared" si="16"/>
        <v>0.23899999999999999</v>
      </c>
      <c r="M47" s="183">
        <f t="shared" si="18"/>
        <v>0</v>
      </c>
      <c r="N47" s="183">
        <f t="shared" si="18"/>
        <v>0</v>
      </c>
      <c r="O47" s="183">
        <f t="shared" si="18"/>
        <v>0</v>
      </c>
      <c r="P47" s="183">
        <f t="shared" si="18"/>
        <v>0</v>
      </c>
      <c r="Q47" s="183">
        <f t="shared" si="18"/>
        <v>0</v>
      </c>
      <c r="R47" s="183">
        <f t="shared" si="19"/>
        <v>0</v>
      </c>
      <c r="S47" s="183"/>
    </row>
    <row r="48" spans="1:19">
      <c r="A48">
        <v>6514</v>
      </c>
      <c r="B48" s="252"/>
      <c r="C48" s="252"/>
      <c r="D48" s="182"/>
      <c r="E48" s="158">
        <f t="shared" si="16"/>
        <v>7.9000000000000001E-2</v>
      </c>
      <c r="M48" s="183">
        <f t="shared" si="18"/>
        <v>0</v>
      </c>
      <c r="N48" s="183">
        <f t="shared" si="18"/>
        <v>0</v>
      </c>
      <c r="O48" s="183">
        <f t="shared" si="18"/>
        <v>0</v>
      </c>
      <c r="P48" s="183">
        <f t="shared" si="18"/>
        <v>0</v>
      </c>
      <c r="Q48" s="183">
        <f t="shared" si="18"/>
        <v>0</v>
      </c>
      <c r="R48" s="183">
        <f t="shared" si="19"/>
        <v>0</v>
      </c>
      <c r="S48" s="183"/>
    </row>
    <row r="49" spans="1:19">
      <c r="A49">
        <v>6514</v>
      </c>
      <c r="B49" s="252">
        <f t="shared" ref="B49:C49" si="21">B16</f>
        <v>0</v>
      </c>
      <c r="C49" s="252" t="str">
        <f t="shared" si="21"/>
        <v>Co-PI</v>
      </c>
      <c r="D49" s="182"/>
      <c r="E49" s="158">
        <f t="shared" si="16"/>
        <v>0.23899999999999999</v>
      </c>
      <c r="M49" s="183">
        <f t="shared" si="18"/>
        <v>0</v>
      </c>
      <c r="N49" s="183">
        <f t="shared" si="18"/>
        <v>0</v>
      </c>
      <c r="O49" s="183">
        <f t="shared" si="18"/>
        <v>0</v>
      </c>
      <c r="P49" s="183">
        <f t="shared" si="18"/>
        <v>0</v>
      </c>
      <c r="Q49" s="183">
        <f t="shared" si="18"/>
        <v>0</v>
      </c>
      <c r="R49" s="183">
        <f t="shared" si="19"/>
        <v>0</v>
      </c>
      <c r="S49" s="183"/>
    </row>
    <row r="50" spans="1:19">
      <c r="A50">
        <v>6514</v>
      </c>
      <c r="B50" s="252"/>
      <c r="C50" s="252"/>
      <c r="D50" s="182"/>
      <c r="E50" s="158">
        <f t="shared" si="16"/>
        <v>7.9000000000000001E-2</v>
      </c>
      <c r="M50" s="183">
        <f t="shared" si="18"/>
        <v>0</v>
      </c>
      <c r="N50" s="183">
        <f t="shared" si="18"/>
        <v>0</v>
      </c>
      <c r="O50" s="183">
        <f t="shared" si="18"/>
        <v>0</v>
      </c>
      <c r="P50" s="183">
        <f t="shared" si="18"/>
        <v>0</v>
      </c>
      <c r="Q50" s="183">
        <f t="shared" si="18"/>
        <v>0</v>
      </c>
      <c r="R50" s="183">
        <f t="shared" si="19"/>
        <v>0</v>
      </c>
      <c r="S50" s="183"/>
    </row>
    <row r="51" spans="1:19">
      <c r="A51">
        <v>6514</v>
      </c>
      <c r="B51" s="252">
        <f t="shared" ref="B51:C51" si="22">B18</f>
        <v>0</v>
      </c>
      <c r="C51" s="252" t="str">
        <f t="shared" si="22"/>
        <v>Co-PI</v>
      </c>
      <c r="D51" s="182"/>
      <c r="E51" s="158">
        <f t="shared" si="16"/>
        <v>0.23899999999999999</v>
      </c>
      <c r="M51" s="183">
        <f t="shared" si="18"/>
        <v>0</v>
      </c>
      <c r="N51" s="183">
        <f t="shared" si="18"/>
        <v>0</v>
      </c>
      <c r="O51" s="183">
        <f t="shared" si="18"/>
        <v>0</v>
      </c>
      <c r="P51" s="183">
        <f t="shared" si="18"/>
        <v>0</v>
      </c>
      <c r="Q51" s="183">
        <f t="shared" si="18"/>
        <v>0</v>
      </c>
      <c r="R51" s="183">
        <f t="shared" si="19"/>
        <v>0</v>
      </c>
      <c r="S51" s="183"/>
    </row>
    <row r="52" spans="1:19">
      <c r="A52">
        <v>6514</v>
      </c>
      <c r="B52" s="252"/>
      <c r="C52" s="252"/>
      <c r="D52" s="182"/>
      <c r="E52" s="158">
        <f t="shared" si="16"/>
        <v>7.9000000000000001E-2</v>
      </c>
      <c r="M52" s="183">
        <f t="shared" si="18"/>
        <v>0</v>
      </c>
      <c r="N52" s="183">
        <f t="shared" si="18"/>
        <v>0</v>
      </c>
      <c r="O52" s="183">
        <f t="shared" si="18"/>
        <v>0</v>
      </c>
      <c r="P52" s="183">
        <f t="shared" si="18"/>
        <v>0</v>
      </c>
      <c r="Q52" s="183">
        <f t="shared" si="18"/>
        <v>0</v>
      </c>
      <c r="R52" s="183">
        <f t="shared" si="19"/>
        <v>0</v>
      </c>
      <c r="S52" s="183"/>
    </row>
    <row r="53" spans="1:19">
      <c r="A53">
        <v>6514</v>
      </c>
      <c r="B53" s="252">
        <f t="shared" ref="B53:C53" si="23">B20</f>
        <v>0</v>
      </c>
      <c r="C53" s="252" t="str">
        <f t="shared" si="23"/>
        <v>Co-PI</v>
      </c>
      <c r="D53" s="182"/>
      <c r="E53" s="158">
        <f t="shared" si="16"/>
        <v>0.23899999999999999</v>
      </c>
      <c r="M53" s="183">
        <f t="shared" si="18"/>
        <v>0</v>
      </c>
      <c r="N53" s="183">
        <f t="shared" si="18"/>
        <v>0</v>
      </c>
      <c r="O53" s="183">
        <f t="shared" si="18"/>
        <v>0</v>
      </c>
      <c r="P53" s="183">
        <f t="shared" si="18"/>
        <v>0</v>
      </c>
      <c r="Q53" s="183">
        <f t="shared" si="18"/>
        <v>0</v>
      </c>
      <c r="R53" s="183">
        <f t="shared" si="19"/>
        <v>0</v>
      </c>
      <c r="S53" s="183"/>
    </row>
    <row r="54" spans="1:19">
      <c r="A54">
        <v>6514</v>
      </c>
      <c r="B54" s="252"/>
      <c r="C54" s="252"/>
      <c r="D54" s="182"/>
      <c r="E54" s="158">
        <f t="shared" si="16"/>
        <v>7.9000000000000001E-2</v>
      </c>
      <c r="M54" s="183">
        <f t="shared" si="18"/>
        <v>0</v>
      </c>
      <c r="N54" s="183">
        <f t="shared" si="18"/>
        <v>0</v>
      </c>
      <c r="O54" s="183">
        <f t="shared" si="18"/>
        <v>0</v>
      </c>
      <c r="P54" s="183">
        <f t="shared" si="18"/>
        <v>0</v>
      </c>
      <c r="Q54" s="183">
        <f t="shared" si="18"/>
        <v>0</v>
      </c>
      <c r="R54" s="183">
        <f t="shared" si="19"/>
        <v>0</v>
      </c>
      <c r="S54" s="183"/>
    </row>
    <row r="55" spans="1:19">
      <c r="A55">
        <v>6514</v>
      </c>
      <c r="B55" s="252">
        <f t="shared" ref="B55:C55" si="24">B22</f>
        <v>0</v>
      </c>
      <c r="C55" s="252" t="str">
        <f t="shared" si="24"/>
        <v>Snr / Key Prsn</v>
      </c>
      <c r="D55" s="182"/>
      <c r="E55" s="158">
        <f t="shared" si="16"/>
        <v>0.23899999999999999</v>
      </c>
      <c r="M55" s="183">
        <f t="shared" si="18"/>
        <v>0</v>
      </c>
      <c r="N55" s="183">
        <f t="shared" si="18"/>
        <v>0</v>
      </c>
      <c r="O55" s="183">
        <f t="shared" si="18"/>
        <v>0</v>
      </c>
      <c r="P55" s="183">
        <f t="shared" si="18"/>
        <v>0</v>
      </c>
      <c r="Q55" s="183">
        <f t="shared" si="18"/>
        <v>0</v>
      </c>
      <c r="R55" s="183">
        <f t="shared" si="19"/>
        <v>0</v>
      </c>
      <c r="S55" s="183"/>
    </row>
    <row r="56" spans="1:19">
      <c r="A56">
        <v>6514</v>
      </c>
      <c r="B56" s="252"/>
      <c r="C56" s="252"/>
      <c r="D56" s="182"/>
      <c r="E56" s="158">
        <f t="shared" si="16"/>
        <v>7.9000000000000001E-2</v>
      </c>
      <c r="M56" s="183">
        <f t="shared" si="18"/>
        <v>0</v>
      </c>
      <c r="N56" s="183">
        <f t="shared" si="18"/>
        <v>0</v>
      </c>
      <c r="O56" s="183">
        <f t="shared" si="18"/>
        <v>0</v>
      </c>
      <c r="P56" s="183">
        <f t="shared" si="18"/>
        <v>0</v>
      </c>
      <c r="Q56" s="183">
        <f t="shared" si="18"/>
        <v>0</v>
      </c>
      <c r="R56" s="183">
        <f t="shared" si="19"/>
        <v>0</v>
      </c>
      <c r="S56" s="183"/>
    </row>
    <row r="57" spans="1:19">
      <c r="A57">
        <v>6514</v>
      </c>
      <c r="B57" s="252">
        <f t="shared" ref="B57:C57" si="25">B24</f>
        <v>0</v>
      </c>
      <c r="C57" s="252" t="str">
        <f t="shared" si="25"/>
        <v>Snr / Key Prsn</v>
      </c>
      <c r="D57" s="182"/>
      <c r="E57" s="158">
        <f t="shared" si="16"/>
        <v>0.23899999999999999</v>
      </c>
      <c r="M57" s="183">
        <f t="shared" si="18"/>
        <v>0</v>
      </c>
      <c r="N57" s="183">
        <f t="shared" si="18"/>
        <v>0</v>
      </c>
      <c r="O57" s="183">
        <f t="shared" si="18"/>
        <v>0</v>
      </c>
      <c r="P57" s="183">
        <f t="shared" si="18"/>
        <v>0</v>
      </c>
      <c r="Q57" s="183">
        <f t="shared" si="18"/>
        <v>0</v>
      </c>
      <c r="R57" s="183">
        <f t="shared" si="19"/>
        <v>0</v>
      </c>
      <c r="S57" s="183"/>
    </row>
    <row r="58" spans="1:19">
      <c r="A58">
        <v>6514</v>
      </c>
      <c r="B58" s="252"/>
      <c r="C58" s="252"/>
      <c r="D58" s="182"/>
      <c r="E58" s="158">
        <f t="shared" si="16"/>
        <v>7.9000000000000001E-2</v>
      </c>
      <c r="M58" s="183">
        <f t="shared" si="18"/>
        <v>0</v>
      </c>
      <c r="N58" s="183">
        <f t="shared" si="18"/>
        <v>0</v>
      </c>
      <c r="O58" s="183">
        <f t="shared" si="18"/>
        <v>0</v>
      </c>
      <c r="P58" s="183">
        <f t="shared" si="18"/>
        <v>0</v>
      </c>
      <c r="Q58" s="183">
        <f t="shared" si="18"/>
        <v>0</v>
      </c>
      <c r="R58" s="183">
        <f t="shared" si="19"/>
        <v>0</v>
      </c>
      <c r="S58" s="183"/>
    </row>
    <row r="59" spans="1:19">
      <c r="A59">
        <v>6514</v>
      </c>
      <c r="B59" s="252">
        <f t="shared" ref="B59:C59" si="26">B26</f>
        <v>0</v>
      </c>
      <c r="C59" s="252" t="str">
        <f t="shared" si="26"/>
        <v>Snr / Key Prsn</v>
      </c>
      <c r="D59" s="182"/>
      <c r="E59" s="158">
        <f t="shared" si="16"/>
        <v>0.23899999999999999</v>
      </c>
      <c r="M59" s="183">
        <f t="shared" si="18"/>
        <v>0</v>
      </c>
      <c r="N59" s="183">
        <f t="shared" si="18"/>
        <v>0</v>
      </c>
      <c r="O59" s="183">
        <f t="shared" si="18"/>
        <v>0</v>
      </c>
      <c r="P59" s="183">
        <f t="shared" si="18"/>
        <v>0</v>
      </c>
      <c r="Q59" s="183">
        <f t="shared" si="18"/>
        <v>0</v>
      </c>
      <c r="R59" s="183">
        <f t="shared" si="19"/>
        <v>0</v>
      </c>
      <c r="S59" s="183"/>
    </row>
    <row r="60" spans="1:19">
      <c r="A60">
        <v>6514</v>
      </c>
      <c r="B60" s="252"/>
      <c r="C60" s="252"/>
      <c r="D60" s="182"/>
      <c r="E60" s="158">
        <f t="shared" si="16"/>
        <v>7.9000000000000001E-2</v>
      </c>
      <c r="M60" s="183">
        <f t="shared" si="18"/>
        <v>0</v>
      </c>
      <c r="N60" s="183">
        <f t="shared" si="18"/>
        <v>0</v>
      </c>
      <c r="O60" s="183">
        <f t="shared" si="18"/>
        <v>0</v>
      </c>
      <c r="P60" s="183">
        <f t="shared" si="18"/>
        <v>0</v>
      </c>
      <c r="Q60" s="183">
        <f t="shared" si="18"/>
        <v>0</v>
      </c>
      <c r="R60" s="183">
        <f t="shared" si="19"/>
        <v>0</v>
      </c>
      <c r="S60" s="183"/>
    </row>
    <row r="61" spans="1:19">
      <c r="A61">
        <v>6514</v>
      </c>
      <c r="B61" s="252">
        <f t="shared" ref="B61:C61" si="27">B28</f>
        <v>0</v>
      </c>
      <c r="C61" s="252" t="str">
        <f t="shared" si="27"/>
        <v>Snr / Key Prsn</v>
      </c>
      <c r="D61" s="182"/>
      <c r="E61" s="158">
        <f t="shared" si="16"/>
        <v>0.23899999999999999</v>
      </c>
      <c r="M61" s="183">
        <f t="shared" si="18"/>
        <v>0</v>
      </c>
      <c r="N61" s="183">
        <f t="shared" si="18"/>
        <v>0</v>
      </c>
      <c r="O61" s="183">
        <f t="shared" si="18"/>
        <v>0</v>
      </c>
      <c r="P61" s="183">
        <f t="shared" si="18"/>
        <v>0</v>
      </c>
      <c r="Q61" s="183">
        <f t="shared" si="18"/>
        <v>0</v>
      </c>
      <c r="R61" s="183">
        <f t="shared" si="19"/>
        <v>0</v>
      </c>
      <c r="S61" s="183"/>
    </row>
    <row r="62" spans="1:19">
      <c r="A62">
        <v>6514</v>
      </c>
      <c r="B62" s="252"/>
      <c r="C62" s="252"/>
      <c r="D62" s="182"/>
      <c r="E62" s="158">
        <f t="shared" si="16"/>
        <v>7.9000000000000001E-2</v>
      </c>
      <c r="M62" s="183">
        <f t="shared" ref="M62:Q62" si="28">ROUND(M29*$E62,0)</f>
        <v>0</v>
      </c>
      <c r="N62" s="183">
        <f t="shared" si="28"/>
        <v>0</v>
      </c>
      <c r="O62" s="183">
        <f t="shared" si="28"/>
        <v>0</v>
      </c>
      <c r="P62" s="183">
        <f t="shared" si="28"/>
        <v>0</v>
      </c>
      <c r="Q62" s="183">
        <f t="shared" si="28"/>
        <v>0</v>
      </c>
      <c r="R62" s="183">
        <f t="shared" si="19"/>
        <v>0</v>
      </c>
      <c r="S62" s="183"/>
    </row>
    <row r="63" spans="1:19" s="149" customFormat="1">
      <c r="B63" s="170" t="s">
        <v>81</v>
      </c>
      <c r="C63" s="170"/>
      <c r="D63" s="170"/>
      <c r="E63" s="170"/>
      <c r="F63" s="171"/>
      <c r="G63" s="171"/>
      <c r="H63" s="170"/>
      <c r="I63" s="170"/>
      <c r="J63" s="170"/>
      <c r="K63" s="170"/>
      <c r="L63" s="170"/>
      <c r="M63" s="171">
        <f>SUM(M45:M62)</f>
        <v>0</v>
      </c>
      <c r="N63" s="171">
        <f t="shared" ref="N63:R63" si="29">SUM(N45:N62)</f>
        <v>0</v>
      </c>
      <c r="O63" s="171">
        <f t="shared" si="29"/>
        <v>0</v>
      </c>
      <c r="P63" s="171">
        <f t="shared" si="29"/>
        <v>0</v>
      </c>
      <c r="Q63" s="171">
        <f t="shared" si="29"/>
        <v>0</v>
      </c>
      <c r="R63" s="171">
        <f t="shared" si="29"/>
        <v>0</v>
      </c>
      <c r="S63" s="184">
        <f>SUM(M63:Q63)</f>
        <v>0</v>
      </c>
    </row>
    <row r="64" spans="1:19">
      <c r="B64" s="149"/>
      <c r="F64" s="156"/>
      <c r="G64" s="156"/>
    </row>
    <row r="65" spans="1:19" s="149" customFormat="1">
      <c r="B65" s="173" t="s">
        <v>173</v>
      </c>
      <c r="C65" s="173"/>
      <c r="D65" s="173"/>
      <c r="E65" s="173" t="s">
        <v>74</v>
      </c>
      <c r="F65" s="181"/>
      <c r="G65" s="181"/>
      <c r="H65" s="173"/>
      <c r="I65" s="173"/>
      <c r="J65" s="173"/>
      <c r="K65" s="173"/>
      <c r="L65" s="173"/>
      <c r="M65" s="173" t="str">
        <f>M44</f>
        <v>BP 1</v>
      </c>
      <c r="N65" s="173" t="str">
        <f t="shared" ref="N65:R65" si="30">N44</f>
        <v>BP 2</v>
      </c>
      <c r="O65" s="173" t="str">
        <f t="shared" si="30"/>
        <v>BP 3</v>
      </c>
      <c r="P65" s="173" t="str">
        <f t="shared" si="30"/>
        <v>BP 4</v>
      </c>
      <c r="Q65" s="173" t="str">
        <f t="shared" si="30"/>
        <v>BP 5</v>
      </c>
      <c r="R65" s="173" t="str">
        <f t="shared" si="30"/>
        <v>Total</v>
      </c>
    </row>
    <row r="66" spans="1:19">
      <c r="A66">
        <v>6514</v>
      </c>
      <c r="B66">
        <f>B34</f>
        <v>0</v>
      </c>
      <c r="C66" t="str">
        <f t="shared" ref="C66:D66" si="31">C34</f>
        <v>Post-doc</v>
      </c>
      <c r="D66">
        <f t="shared" si="31"/>
        <v>0</v>
      </c>
      <c r="E66" s="158">
        <f t="shared" ref="E66:E71" si="32">VLOOKUP(E34,$R$4:$S$7,2,FALSE)</f>
        <v>0.23899999999999999</v>
      </c>
      <c r="M66" s="183">
        <f>ROUND(M34*$E66,0)</f>
        <v>0</v>
      </c>
      <c r="N66" s="183">
        <f>ROUND(N34*$E66,0)</f>
        <v>0</v>
      </c>
      <c r="O66" s="183">
        <f t="shared" ref="O66:Q66" si="33">ROUND(O34*$E66,0)</f>
        <v>0</v>
      </c>
      <c r="P66" s="183">
        <f t="shared" si="33"/>
        <v>0</v>
      </c>
      <c r="Q66" s="183">
        <f t="shared" si="33"/>
        <v>0</v>
      </c>
      <c r="R66" s="183">
        <f>SUM(M66:Q66)</f>
        <v>0</v>
      </c>
    </row>
    <row r="67" spans="1:19">
      <c r="A67">
        <v>6514</v>
      </c>
      <c r="B67">
        <f t="shared" ref="B67:D71" si="34">B35</f>
        <v>0</v>
      </c>
      <c r="C67" t="str">
        <f t="shared" si="34"/>
        <v>Technical Staff</v>
      </c>
      <c r="D67">
        <f t="shared" si="34"/>
        <v>0</v>
      </c>
      <c r="E67" s="158">
        <f t="shared" si="32"/>
        <v>0</v>
      </c>
      <c r="M67" s="183">
        <f t="shared" ref="M67:Q71" si="35">ROUND(M35*$E67,0)</f>
        <v>0</v>
      </c>
      <c r="N67" s="183">
        <f t="shared" si="35"/>
        <v>0</v>
      </c>
      <c r="O67" s="183">
        <f t="shared" si="35"/>
        <v>0</v>
      </c>
      <c r="P67" s="183">
        <f t="shared" si="35"/>
        <v>0</v>
      </c>
      <c r="Q67" s="183">
        <f t="shared" si="35"/>
        <v>0</v>
      </c>
      <c r="R67" s="183">
        <f t="shared" ref="R67:R71" si="36">SUM(M67:Q67)</f>
        <v>0</v>
      </c>
    </row>
    <row r="68" spans="1:19">
      <c r="A68">
        <v>6514</v>
      </c>
      <c r="B68">
        <f t="shared" si="34"/>
        <v>0</v>
      </c>
      <c r="C68" t="str">
        <f t="shared" si="34"/>
        <v>Graduate Student</v>
      </c>
      <c r="D68">
        <f t="shared" si="34"/>
        <v>0</v>
      </c>
      <c r="E68" s="158">
        <f t="shared" si="32"/>
        <v>0</v>
      </c>
      <c r="M68" s="183">
        <f t="shared" si="35"/>
        <v>0</v>
      </c>
      <c r="N68" s="183">
        <f t="shared" si="35"/>
        <v>0</v>
      </c>
      <c r="O68" s="183">
        <f t="shared" si="35"/>
        <v>0</v>
      </c>
      <c r="P68" s="183">
        <f t="shared" si="35"/>
        <v>0</v>
      </c>
      <c r="Q68" s="183">
        <f t="shared" si="35"/>
        <v>0</v>
      </c>
      <c r="R68" s="183">
        <f t="shared" si="36"/>
        <v>0</v>
      </c>
    </row>
    <row r="69" spans="1:19">
      <c r="A69">
        <v>6514</v>
      </c>
      <c r="B69">
        <f t="shared" si="34"/>
        <v>0</v>
      </c>
      <c r="C69" t="str">
        <f t="shared" si="34"/>
        <v>Graduate Student</v>
      </c>
      <c r="D69">
        <f t="shared" si="34"/>
        <v>0</v>
      </c>
      <c r="E69" s="158">
        <f t="shared" si="32"/>
        <v>0</v>
      </c>
      <c r="M69" s="183">
        <f t="shared" si="35"/>
        <v>0</v>
      </c>
      <c r="N69" s="183">
        <f t="shared" si="35"/>
        <v>0</v>
      </c>
      <c r="O69" s="183">
        <f t="shared" si="35"/>
        <v>0</v>
      </c>
      <c r="P69" s="183">
        <f t="shared" si="35"/>
        <v>0</v>
      </c>
      <c r="Q69" s="183">
        <f t="shared" si="35"/>
        <v>0</v>
      </c>
      <c r="R69" s="183">
        <f t="shared" si="36"/>
        <v>0</v>
      </c>
    </row>
    <row r="70" spans="1:19">
      <c r="A70">
        <v>6514</v>
      </c>
      <c r="B70">
        <f t="shared" si="34"/>
        <v>0</v>
      </c>
      <c r="C70" t="str">
        <f t="shared" si="34"/>
        <v>UG Student</v>
      </c>
      <c r="D70">
        <f t="shared" si="34"/>
        <v>0</v>
      </c>
      <c r="E70" s="158">
        <f t="shared" si="32"/>
        <v>0</v>
      </c>
      <c r="M70" s="183">
        <f t="shared" si="35"/>
        <v>0</v>
      </c>
      <c r="N70" s="183">
        <f t="shared" si="35"/>
        <v>0</v>
      </c>
      <c r="O70" s="183">
        <f t="shared" si="35"/>
        <v>0</v>
      </c>
      <c r="P70" s="183">
        <f t="shared" si="35"/>
        <v>0</v>
      </c>
      <c r="Q70" s="183">
        <f t="shared" si="35"/>
        <v>0</v>
      </c>
      <c r="R70" s="183">
        <f t="shared" si="36"/>
        <v>0</v>
      </c>
    </row>
    <row r="71" spans="1:19">
      <c r="A71">
        <v>6514</v>
      </c>
      <c r="B71">
        <f t="shared" si="34"/>
        <v>0</v>
      </c>
      <c r="C71" t="str">
        <f t="shared" si="34"/>
        <v>UG Student</v>
      </c>
      <c r="D71">
        <f t="shared" si="34"/>
        <v>0</v>
      </c>
      <c r="E71" s="158">
        <f t="shared" si="32"/>
        <v>0</v>
      </c>
      <c r="M71" s="183">
        <f>ROUND(M39*$E71,0)</f>
        <v>0</v>
      </c>
      <c r="N71" s="183">
        <f t="shared" si="35"/>
        <v>0</v>
      </c>
      <c r="O71" s="183">
        <f t="shared" si="35"/>
        <v>0</v>
      </c>
      <c r="P71" s="183">
        <f t="shared" si="35"/>
        <v>0</v>
      </c>
      <c r="Q71" s="183">
        <f t="shared" si="35"/>
        <v>0</v>
      </c>
      <c r="R71" s="183">
        <f t="shared" si="36"/>
        <v>0</v>
      </c>
    </row>
    <row r="72" spans="1:19" s="149" customFormat="1">
      <c r="B72" s="170" t="s">
        <v>83</v>
      </c>
      <c r="C72" s="170"/>
      <c r="D72" s="170"/>
      <c r="E72" s="170"/>
      <c r="F72" s="171"/>
      <c r="G72" s="171"/>
      <c r="H72" s="170"/>
      <c r="I72" s="170"/>
      <c r="J72" s="170"/>
      <c r="K72" s="170"/>
      <c r="L72" s="170"/>
      <c r="M72" s="177">
        <f>SUM(M66:M71)</f>
        <v>0</v>
      </c>
      <c r="N72" s="177">
        <f t="shared" ref="N72:R72" si="37">SUM(N66:N71)</f>
        <v>0</v>
      </c>
      <c r="O72" s="177">
        <f t="shared" si="37"/>
        <v>0</v>
      </c>
      <c r="P72" s="177">
        <f t="shared" si="37"/>
        <v>0</v>
      </c>
      <c r="Q72" s="177">
        <f t="shared" si="37"/>
        <v>0</v>
      </c>
      <c r="R72" s="177">
        <f t="shared" si="37"/>
        <v>0</v>
      </c>
      <c r="S72" s="172">
        <f>SUM(M72:Q72)</f>
        <v>0</v>
      </c>
    </row>
    <row r="73" spans="1:19">
      <c r="B73" s="149"/>
      <c r="F73" s="156"/>
      <c r="G73" s="156"/>
    </row>
    <row r="74" spans="1:19" s="149" customFormat="1">
      <c r="B74" s="178" t="s">
        <v>84</v>
      </c>
      <c r="C74" s="178"/>
      <c r="D74" s="178"/>
      <c r="E74" s="178"/>
      <c r="F74" s="179"/>
      <c r="G74" s="179"/>
      <c r="H74" s="178"/>
      <c r="I74" s="178"/>
      <c r="J74" s="178"/>
      <c r="K74" s="178"/>
      <c r="L74" s="178"/>
      <c r="M74" s="180">
        <f>M72+M63</f>
        <v>0</v>
      </c>
      <c r="N74" s="180">
        <f t="shared" ref="N74:R74" si="38">N72+N63</f>
        <v>0</v>
      </c>
      <c r="O74" s="180">
        <f t="shared" si="38"/>
        <v>0</v>
      </c>
      <c r="P74" s="180">
        <f t="shared" si="38"/>
        <v>0</v>
      </c>
      <c r="Q74" s="180">
        <f t="shared" si="38"/>
        <v>0</v>
      </c>
      <c r="R74" s="180">
        <f t="shared" si="38"/>
        <v>0</v>
      </c>
      <c r="S74" s="172">
        <f>SUM(M74:Q74)</f>
        <v>0</v>
      </c>
    </row>
    <row r="76" spans="1:19" s="149" customFormat="1">
      <c r="B76" s="185" t="s">
        <v>85</v>
      </c>
      <c r="C76" s="185"/>
      <c r="D76" s="185"/>
      <c r="E76" s="185"/>
      <c r="F76" s="186"/>
      <c r="G76" s="186"/>
      <c r="H76" s="185"/>
      <c r="I76" s="185"/>
      <c r="J76" s="185"/>
      <c r="K76" s="185"/>
      <c r="L76" s="185"/>
      <c r="M76" s="187">
        <f>M74+M42</f>
        <v>0</v>
      </c>
      <c r="N76" s="187">
        <f t="shared" ref="N76:R76" si="39">N74+N42</f>
        <v>0</v>
      </c>
      <c r="O76" s="187">
        <f t="shared" si="39"/>
        <v>0</v>
      </c>
      <c r="P76" s="187">
        <f t="shared" si="39"/>
        <v>0</v>
      </c>
      <c r="Q76" s="187">
        <f t="shared" si="39"/>
        <v>0</v>
      </c>
      <c r="R76" s="187">
        <f t="shared" si="39"/>
        <v>0</v>
      </c>
      <c r="S76" s="172">
        <f>SUM(M76:Q76)</f>
        <v>0</v>
      </c>
    </row>
    <row r="78" spans="1:19">
      <c r="B78" s="163" t="s">
        <v>86</v>
      </c>
      <c r="C78" s="173"/>
      <c r="D78" s="173" t="s">
        <v>87</v>
      </c>
      <c r="E78" s="173"/>
      <c r="F78" s="181"/>
      <c r="G78" s="181"/>
      <c r="H78" s="173"/>
      <c r="I78" s="173"/>
      <c r="J78" s="173"/>
      <c r="K78" s="173"/>
      <c r="L78" s="173"/>
      <c r="M78" s="173" t="str">
        <f>M44</f>
        <v>BP 1</v>
      </c>
      <c r="N78" s="173" t="str">
        <f t="shared" ref="N78:R78" si="40">N44</f>
        <v>BP 2</v>
      </c>
      <c r="O78" s="173" t="str">
        <f t="shared" si="40"/>
        <v>BP 3</v>
      </c>
      <c r="P78" s="173" t="str">
        <f t="shared" si="40"/>
        <v>BP 4</v>
      </c>
      <c r="Q78" s="173" t="str">
        <f t="shared" si="40"/>
        <v>BP 5</v>
      </c>
      <c r="R78" s="173" t="str">
        <f t="shared" si="40"/>
        <v>Total</v>
      </c>
    </row>
    <row r="79" spans="1:19">
      <c r="A79" s="188">
        <v>7506</v>
      </c>
      <c r="B79" s="175" t="s">
        <v>88</v>
      </c>
      <c r="M79" s="189"/>
      <c r="N79" s="189"/>
      <c r="O79" s="189"/>
      <c r="P79" s="189"/>
      <c r="Q79" s="189"/>
      <c r="R79" s="183">
        <f>SUM(M79:Q79)</f>
        <v>0</v>
      </c>
      <c r="S79" s="183"/>
    </row>
    <row r="80" spans="1:19">
      <c r="A80">
        <v>7506</v>
      </c>
      <c r="B80" s="175" t="s">
        <v>89</v>
      </c>
      <c r="M80" s="189"/>
      <c r="N80" s="189"/>
      <c r="O80" s="189"/>
      <c r="P80" s="189"/>
      <c r="Q80" s="189"/>
      <c r="R80" s="183">
        <f t="shared" ref="R80:R83" si="41">SUM(M80:Q80)</f>
        <v>0</v>
      </c>
      <c r="S80" s="183"/>
    </row>
    <row r="81" spans="1:1208">
      <c r="A81">
        <v>7506</v>
      </c>
      <c r="B81" s="175" t="s">
        <v>90</v>
      </c>
      <c r="M81" s="189"/>
      <c r="N81" s="189"/>
      <c r="O81" s="189"/>
      <c r="P81" s="189"/>
      <c r="Q81" s="189"/>
      <c r="R81" s="183">
        <f t="shared" si="41"/>
        <v>0</v>
      </c>
      <c r="S81" s="183"/>
    </row>
    <row r="82" spans="1:1208">
      <c r="A82">
        <v>7506</v>
      </c>
      <c r="B82" s="175" t="s">
        <v>91</v>
      </c>
      <c r="M82" s="189"/>
      <c r="N82" s="189"/>
      <c r="O82" s="189"/>
      <c r="P82" s="189"/>
      <c r="Q82" s="189"/>
      <c r="R82" s="183">
        <f t="shared" si="41"/>
        <v>0</v>
      </c>
      <c r="S82" s="183"/>
    </row>
    <row r="83" spans="1:1208">
      <c r="A83">
        <v>7506</v>
      </c>
      <c r="B83" s="175" t="s">
        <v>92</v>
      </c>
      <c r="M83" s="189"/>
      <c r="N83" s="189"/>
      <c r="O83" s="189"/>
      <c r="P83" s="189"/>
      <c r="Q83" s="189"/>
      <c r="R83" s="183">
        <f t="shared" si="41"/>
        <v>0</v>
      </c>
      <c r="S83" s="183"/>
    </row>
    <row r="84" spans="1:1208">
      <c r="B84" s="185" t="s">
        <v>93</v>
      </c>
      <c r="C84" s="185"/>
      <c r="D84" s="185"/>
      <c r="E84" s="185"/>
      <c r="F84" s="186"/>
      <c r="G84" s="186"/>
      <c r="H84" s="185"/>
      <c r="I84" s="185"/>
      <c r="J84" s="185"/>
      <c r="K84" s="185"/>
      <c r="L84" s="185"/>
      <c r="M84" s="186">
        <f>SUM(M79:M83)</f>
        <v>0</v>
      </c>
      <c r="N84" s="186">
        <f t="shared" ref="N84:R84" si="42">SUM(N79:N83)</f>
        <v>0</v>
      </c>
      <c r="O84" s="186">
        <f t="shared" si="42"/>
        <v>0</v>
      </c>
      <c r="P84" s="186">
        <f t="shared" si="42"/>
        <v>0</v>
      </c>
      <c r="Q84" s="186">
        <f t="shared" si="42"/>
        <v>0</v>
      </c>
      <c r="R84" s="186">
        <f t="shared" si="42"/>
        <v>0</v>
      </c>
      <c r="S84" s="183">
        <f>SUM(M84:Q84)</f>
        <v>0</v>
      </c>
    </row>
    <row r="86" spans="1:1208">
      <c r="B86" s="190" t="s">
        <v>94</v>
      </c>
      <c r="C86" s="191"/>
      <c r="D86" s="191" t="s">
        <v>95</v>
      </c>
      <c r="E86" s="191"/>
      <c r="F86" s="192"/>
      <c r="G86" s="192"/>
      <c r="H86" s="191"/>
      <c r="I86" s="191"/>
      <c r="J86" s="191"/>
      <c r="K86" s="191"/>
      <c r="L86" s="191"/>
      <c r="M86" s="191" t="str">
        <f>M78</f>
        <v>BP 1</v>
      </c>
      <c r="N86" s="191" t="str">
        <f t="shared" ref="N86:R86" si="43">N78</f>
        <v>BP 2</v>
      </c>
      <c r="O86" s="191" t="str">
        <f t="shared" si="43"/>
        <v>BP 3</v>
      </c>
      <c r="P86" s="191" t="str">
        <f t="shared" si="43"/>
        <v>BP 4</v>
      </c>
      <c r="Q86" s="191" t="str">
        <f t="shared" si="43"/>
        <v>BP 5</v>
      </c>
      <c r="R86" s="191" t="str">
        <f t="shared" si="43"/>
        <v>Total</v>
      </c>
    </row>
    <row r="87" spans="1:1208">
      <c r="A87" s="175">
        <v>7256</v>
      </c>
      <c r="B87" s="193" t="s">
        <v>96</v>
      </c>
      <c r="C87" s="194"/>
      <c r="D87" s="194"/>
      <c r="E87" s="194"/>
      <c r="F87" s="195"/>
      <c r="G87" s="195"/>
      <c r="H87" s="194"/>
      <c r="I87" s="194"/>
      <c r="J87" s="194"/>
      <c r="K87" s="194"/>
      <c r="L87" s="194"/>
      <c r="M87" s="196"/>
      <c r="N87" s="196"/>
      <c r="O87" s="196"/>
      <c r="P87" s="196"/>
      <c r="Q87" s="196"/>
      <c r="R87" s="195">
        <f>SUM(M87:Q87)</f>
        <v>0</v>
      </c>
      <c r="S87" s="183"/>
    </row>
    <row r="88" spans="1:1208">
      <c r="A88" s="175">
        <v>7256</v>
      </c>
      <c r="B88" s="193" t="s">
        <v>97</v>
      </c>
      <c r="C88" s="194"/>
      <c r="D88" s="194"/>
      <c r="E88" s="194"/>
      <c r="F88" s="195"/>
      <c r="G88" s="195"/>
      <c r="H88" s="194"/>
      <c r="I88" s="194"/>
      <c r="J88" s="194"/>
      <c r="K88" s="194"/>
      <c r="L88" s="194"/>
      <c r="M88" s="196"/>
      <c r="N88" s="196"/>
      <c r="O88" s="196"/>
      <c r="P88" s="196"/>
      <c r="Q88" s="196"/>
      <c r="R88" s="195">
        <f t="shared" ref="R88:R91" si="44">SUM(M88:Q88)</f>
        <v>0</v>
      </c>
      <c r="S88" s="183"/>
    </row>
    <row r="89" spans="1:1208">
      <c r="A89" s="175">
        <v>7383</v>
      </c>
      <c r="B89" s="193" t="s">
        <v>98</v>
      </c>
      <c r="C89" s="194"/>
      <c r="D89" s="194"/>
      <c r="E89" s="194"/>
      <c r="F89" s="195"/>
      <c r="G89" s="195"/>
      <c r="H89" s="194"/>
      <c r="I89" s="194"/>
      <c r="J89" s="194"/>
      <c r="K89" s="194"/>
      <c r="L89" s="194"/>
      <c r="M89" s="196"/>
      <c r="N89" s="196"/>
      <c r="O89" s="196"/>
      <c r="P89" s="196"/>
      <c r="Q89" s="196"/>
      <c r="R89" s="195">
        <f t="shared" si="44"/>
        <v>0</v>
      </c>
      <c r="S89" s="183"/>
    </row>
    <row r="90" spans="1:1208">
      <c r="A90" s="175">
        <v>7259</v>
      </c>
      <c r="B90" s="193" t="s">
        <v>99</v>
      </c>
      <c r="C90" s="194"/>
      <c r="D90" s="194"/>
      <c r="E90" s="194"/>
      <c r="F90" s="195"/>
      <c r="G90" s="195"/>
      <c r="H90" s="194"/>
      <c r="I90" s="194"/>
      <c r="J90" s="194"/>
      <c r="K90" s="194"/>
      <c r="L90" s="194"/>
      <c r="M90" s="196"/>
      <c r="N90" s="196"/>
      <c r="O90" s="196"/>
      <c r="P90" s="196"/>
      <c r="Q90" s="196"/>
      <c r="R90" s="195">
        <f t="shared" si="44"/>
        <v>0</v>
      </c>
      <c r="S90" s="183"/>
    </row>
    <row r="91" spans="1:1208">
      <c r="A91" s="175">
        <v>7256</v>
      </c>
      <c r="B91" s="193" t="s">
        <v>100</v>
      </c>
      <c r="C91" s="194"/>
      <c r="D91" s="194"/>
      <c r="E91" s="194"/>
      <c r="F91" s="195"/>
      <c r="G91" s="195"/>
      <c r="H91" s="194"/>
      <c r="I91" s="194"/>
      <c r="J91" s="194"/>
      <c r="K91" s="194"/>
      <c r="L91" s="194"/>
      <c r="M91" s="196"/>
      <c r="N91" s="196"/>
      <c r="O91" s="196"/>
      <c r="P91" s="196"/>
      <c r="Q91" s="196"/>
      <c r="R91" s="195">
        <f t="shared" si="44"/>
        <v>0</v>
      </c>
      <c r="S91" s="183"/>
    </row>
    <row r="92" spans="1:1208">
      <c r="B92" s="197" t="s">
        <v>101</v>
      </c>
      <c r="C92" s="197"/>
      <c r="D92" s="197"/>
      <c r="E92" s="197"/>
      <c r="F92" s="198"/>
      <c r="G92" s="198"/>
      <c r="H92" s="197"/>
      <c r="I92" s="197"/>
      <c r="J92" s="197"/>
      <c r="K92" s="197"/>
      <c r="L92" s="197"/>
      <c r="M92" s="198">
        <f>SUM(M87:M91)</f>
        <v>0</v>
      </c>
      <c r="N92" s="198">
        <f t="shared" ref="N92:R92" si="45">SUM(N87:N91)</f>
        <v>0</v>
      </c>
      <c r="O92" s="198">
        <f t="shared" si="45"/>
        <v>0</v>
      </c>
      <c r="P92" s="198">
        <f t="shared" si="45"/>
        <v>0</v>
      </c>
      <c r="Q92" s="198">
        <f t="shared" si="45"/>
        <v>0</v>
      </c>
      <c r="R92" s="198">
        <f t="shared" si="45"/>
        <v>0</v>
      </c>
      <c r="S92" s="183">
        <f>SUM(M92:Q92)</f>
        <v>0</v>
      </c>
    </row>
    <row r="93" spans="1:1208">
      <c r="B93" s="149"/>
      <c r="C93" s="149"/>
      <c r="D93" s="149"/>
      <c r="E93" s="149"/>
      <c r="F93" s="174"/>
      <c r="G93" s="174"/>
      <c r="H93" s="149"/>
      <c r="I93" s="149"/>
      <c r="J93" s="149"/>
      <c r="K93" s="149"/>
      <c r="L93" s="149"/>
      <c r="M93" s="149"/>
      <c r="N93" s="149"/>
      <c r="O93" s="149"/>
      <c r="P93" s="149"/>
      <c r="Q93" s="149"/>
      <c r="R93" s="149"/>
    </row>
    <row r="94" spans="1:1208" s="164" customFormat="1">
      <c r="A94"/>
      <c r="B94" s="163" t="s">
        <v>102</v>
      </c>
      <c r="C94" s="199" t="s">
        <v>103</v>
      </c>
      <c r="D94" s="173"/>
      <c r="E94" s="173"/>
      <c r="F94" s="181"/>
      <c r="G94" s="181"/>
      <c r="H94" s="173"/>
      <c r="I94" s="173"/>
      <c r="J94" s="173"/>
      <c r="K94" s="173"/>
      <c r="L94" s="173"/>
      <c r="M94" s="173" t="str">
        <f>M86</f>
        <v>BP 1</v>
      </c>
      <c r="N94" s="173" t="str">
        <f t="shared" ref="N94:R94" si="46">N86</f>
        <v>BP 2</v>
      </c>
      <c r="O94" s="173" t="str">
        <f t="shared" si="46"/>
        <v>BP 3</v>
      </c>
      <c r="P94" s="173" t="str">
        <f t="shared" si="46"/>
        <v>BP 4</v>
      </c>
      <c r="Q94" s="173" t="str">
        <f t="shared" si="46"/>
        <v>BP 5</v>
      </c>
      <c r="R94" s="173" t="str">
        <f t="shared" si="46"/>
        <v>Total</v>
      </c>
      <c r="T94"/>
      <c r="U94"/>
      <c r="V94"/>
      <c r="W94"/>
      <c r="X94"/>
      <c r="Y94"/>
      <c r="Z94"/>
      <c r="AA94"/>
      <c r="AB94"/>
      <c r="AC94"/>
      <c r="AD94"/>
      <c r="AE94"/>
      <c r="AF94"/>
      <c r="AG94"/>
      <c r="AH94"/>
      <c r="AI94"/>
      <c r="AJ94"/>
      <c r="AK94"/>
      <c r="AL94"/>
      <c r="AM94"/>
      <c r="AN94"/>
      <c r="AO94"/>
      <c r="AP94"/>
      <c r="AQ94"/>
      <c r="AR94"/>
      <c r="AS94"/>
      <c r="AT94"/>
      <c r="AU94"/>
      <c r="AV94"/>
      <c r="AW94"/>
      <c r="AX94"/>
      <c r="AY94"/>
      <c r="AZ94"/>
      <c r="BA94"/>
      <c r="BB94"/>
      <c r="BC94"/>
      <c r="BD94"/>
      <c r="BE94"/>
      <c r="BF94"/>
      <c r="BG94"/>
      <c r="BH94"/>
      <c r="BI94"/>
      <c r="BJ94"/>
      <c r="BK94"/>
      <c r="BL94"/>
      <c r="BM94"/>
      <c r="BN94"/>
      <c r="BO94"/>
      <c r="BP94"/>
      <c r="BQ94"/>
      <c r="BR94"/>
      <c r="BS94"/>
      <c r="BT94"/>
      <c r="BU94"/>
      <c r="BV94"/>
      <c r="BW94"/>
      <c r="BX94"/>
      <c r="BY94"/>
      <c r="BZ94"/>
      <c r="CA94"/>
      <c r="CB94"/>
      <c r="CC94"/>
      <c r="CD94"/>
      <c r="CE94"/>
      <c r="CF94"/>
      <c r="CG94"/>
      <c r="CH94"/>
      <c r="CI94"/>
      <c r="CJ94"/>
      <c r="CK94"/>
      <c r="CL94"/>
      <c r="CM94"/>
      <c r="CN94"/>
      <c r="CO94"/>
      <c r="CP94"/>
      <c r="CQ94"/>
      <c r="CR94"/>
      <c r="CS94"/>
      <c r="CT94"/>
      <c r="CU94"/>
      <c r="CV94"/>
      <c r="CW94"/>
      <c r="CX94"/>
      <c r="CY94"/>
      <c r="CZ94"/>
      <c r="DA94"/>
      <c r="DB94"/>
      <c r="DC94"/>
      <c r="DD94"/>
      <c r="DE94"/>
      <c r="DF94"/>
      <c r="DG94"/>
      <c r="DH94"/>
      <c r="DI94"/>
      <c r="DJ94"/>
      <c r="DK94"/>
      <c r="DL94"/>
      <c r="DM94"/>
      <c r="DN94"/>
      <c r="DO94"/>
      <c r="DP94"/>
      <c r="DQ94"/>
      <c r="DR94"/>
      <c r="DS94"/>
      <c r="DT94"/>
      <c r="DU94"/>
      <c r="DV94"/>
      <c r="DW94"/>
      <c r="DX94"/>
      <c r="DY94"/>
      <c r="DZ94"/>
      <c r="EA94"/>
      <c r="EB94"/>
      <c r="EC94"/>
      <c r="ED94"/>
      <c r="EE94"/>
      <c r="EF94"/>
      <c r="EG94"/>
      <c r="EH94"/>
      <c r="EI94"/>
      <c r="EJ94"/>
      <c r="EK94"/>
      <c r="EL94"/>
      <c r="EM94"/>
      <c r="EN94"/>
      <c r="EO94"/>
      <c r="EP94"/>
      <c r="EQ94"/>
      <c r="ER94"/>
      <c r="ES94"/>
      <c r="ET94"/>
      <c r="EU94"/>
      <c r="EV94"/>
      <c r="EW94"/>
      <c r="EX94"/>
      <c r="EY94"/>
      <c r="EZ94"/>
      <c r="FA94"/>
      <c r="FB94"/>
      <c r="FC94"/>
      <c r="FD94"/>
      <c r="FE94"/>
      <c r="FF94"/>
      <c r="FG94"/>
      <c r="FH94"/>
      <c r="FI94"/>
      <c r="FJ94"/>
      <c r="FK94"/>
      <c r="FL94"/>
      <c r="FM94"/>
      <c r="FN94"/>
      <c r="FO94"/>
      <c r="FP94"/>
      <c r="FQ94"/>
      <c r="FR94"/>
      <c r="FS94"/>
      <c r="FT94"/>
      <c r="FU94"/>
      <c r="FV94"/>
      <c r="FW94"/>
      <c r="FX94"/>
      <c r="FY94"/>
      <c r="FZ94"/>
      <c r="GA94"/>
      <c r="GB94"/>
      <c r="GC94"/>
      <c r="GD94"/>
      <c r="GE94"/>
      <c r="GF94"/>
      <c r="GG94"/>
      <c r="GH94"/>
      <c r="GI94"/>
      <c r="GJ94"/>
      <c r="GK94"/>
      <c r="GL94"/>
      <c r="GM94"/>
      <c r="GN94"/>
      <c r="GO94"/>
      <c r="GP94"/>
      <c r="GQ94"/>
      <c r="GR94"/>
      <c r="GS94"/>
      <c r="GT94"/>
      <c r="GU94"/>
      <c r="GV94"/>
      <c r="GW94"/>
      <c r="GX94"/>
      <c r="GY94"/>
      <c r="GZ94"/>
      <c r="HA94"/>
      <c r="HB94"/>
      <c r="HC94"/>
      <c r="HD94"/>
      <c r="HE94"/>
      <c r="HF94"/>
      <c r="HG94"/>
      <c r="HH94"/>
      <c r="HI94"/>
      <c r="HJ94"/>
      <c r="HK94"/>
      <c r="HL94"/>
      <c r="HM94"/>
      <c r="HN94"/>
      <c r="HO94"/>
      <c r="HP94"/>
      <c r="HQ94"/>
      <c r="HR94"/>
      <c r="HS94"/>
      <c r="HT94"/>
      <c r="HU94"/>
      <c r="HV94"/>
      <c r="HW94"/>
      <c r="HX94"/>
      <c r="HY94"/>
      <c r="HZ94"/>
      <c r="IA94"/>
      <c r="IB94"/>
      <c r="IC94"/>
      <c r="ID94"/>
      <c r="IE94"/>
      <c r="IF94"/>
      <c r="IG94"/>
      <c r="IH94"/>
      <c r="II94"/>
      <c r="IJ94"/>
      <c r="IK94"/>
      <c r="IL94"/>
      <c r="IM94"/>
      <c r="IN94"/>
      <c r="IO94"/>
      <c r="IP94"/>
      <c r="IQ94"/>
      <c r="IR94"/>
      <c r="IS94"/>
      <c r="IT94"/>
      <c r="IU94"/>
      <c r="IV94"/>
      <c r="IW94"/>
      <c r="IX94"/>
      <c r="IY94"/>
      <c r="IZ94"/>
      <c r="JA94"/>
      <c r="JB94"/>
      <c r="JC94"/>
      <c r="JD94"/>
      <c r="JE94"/>
      <c r="JF94"/>
      <c r="JG94"/>
      <c r="JH94"/>
      <c r="JI94"/>
      <c r="JJ94"/>
      <c r="JK94"/>
      <c r="JL94"/>
      <c r="JM94"/>
      <c r="JN94"/>
      <c r="JO94"/>
      <c r="JP94"/>
      <c r="JQ94"/>
      <c r="JR94"/>
      <c r="JS94"/>
      <c r="JT94"/>
      <c r="JU94"/>
      <c r="JV94"/>
      <c r="JW94"/>
      <c r="JX94"/>
      <c r="JY94"/>
      <c r="JZ94"/>
      <c r="KA94"/>
      <c r="KB94"/>
      <c r="KC94"/>
      <c r="KD94"/>
      <c r="KE94"/>
      <c r="KF94"/>
      <c r="KG94"/>
      <c r="KH94"/>
      <c r="KI94"/>
      <c r="KJ94"/>
      <c r="KK94"/>
      <c r="KL94"/>
      <c r="KM94"/>
      <c r="KN94"/>
      <c r="KO94"/>
      <c r="KP94"/>
      <c r="KQ94"/>
      <c r="KR94"/>
      <c r="KS94"/>
      <c r="KT94"/>
      <c r="KU94"/>
      <c r="KV94"/>
      <c r="KW94"/>
      <c r="KX94"/>
      <c r="KY94"/>
      <c r="KZ94"/>
      <c r="LA94"/>
      <c r="LB94"/>
      <c r="LC94"/>
      <c r="LD94"/>
      <c r="LE94"/>
      <c r="LF94"/>
      <c r="LG94"/>
      <c r="LH94"/>
      <c r="LI94"/>
      <c r="LJ94"/>
      <c r="LK94"/>
      <c r="LL94"/>
      <c r="LM94"/>
      <c r="LN94"/>
      <c r="LO94"/>
      <c r="LP94"/>
      <c r="LQ94"/>
      <c r="LR94"/>
      <c r="LS94"/>
      <c r="LT94"/>
      <c r="LU94"/>
      <c r="LV94"/>
      <c r="LW94"/>
      <c r="LX94"/>
      <c r="LY94"/>
      <c r="LZ94"/>
      <c r="MA94"/>
      <c r="MB94"/>
      <c r="MC94"/>
      <c r="MD94"/>
      <c r="ME94"/>
      <c r="MF94"/>
      <c r="MG94"/>
      <c r="MH94"/>
      <c r="MI94"/>
      <c r="MJ94"/>
      <c r="MK94"/>
      <c r="ML94"/>
      <c r="MM94"/>
      <c r="MN94"/>
      <c r="MO94"/>
      <c r="MP94"/>
      <c r="MQ94"/>
      <c r="MR94"/>
      <c r="MS94"/>
      <c r="MT94"/>
      <c r="MU94"/>
      <c r="MV94"/>
      <c r="MW94"/>
      <c r="MX94"/>
      <c r="MY94"/>
      <c r="MZ94"/>
      <c r="NA94"/>
      <c r="NB94"/>
      <c r="NC94"/>
      <c r="ND94"/>
      <c r="NE94"/>
      <c r="NF94"/>
      <c r="NG94"/>
      <c r="NH94"/>
      <c r="NI94"/>
      <c r="NJ94"/>
      <c r="NK94"/>
      <c r="NL94"/>
      <c r="NM94"/>
      <c r="NN94"/>
      <c r="NO94"/>
      <c r="NP94"/>
      <c r="NQ94"/>
      <c r="NR94"/>
      <c r="NS94"/>
      <c r="NT94"/>
      <c r="NU94"/>
      <c r="NV94"/>
      <c r="NW94"/>
      <c r="NX94"/>
      <c r="NY94"/>
      <c r="NZ94"/>
      <c r="OA94"/>
      <c r="OB94"/>
      <c r="OC94"/>
      <c r="OD94"/>
      <c r="OE94"/>
      <c r="OF94"/>
      <c r="OG94"/>
      <c r="OH94"/>
      <c r="OI94"/>
      <c r="OJ94"/>
      <c r="OK94"/>
      <c r="OL94"/>
      <c r="OM94"/>
      <c r="ON94"/>
      <c r="OO94"/>
      <c r="OP94"/>
      <c r="OQ94"/>
      <c r="OR94"/>
      <c r="OS94"/>
      <c r="OT94"/>
      <c r="OU94"/>
      <c r="OV94"/>
      <c r="OW94"/>
      <c r="OX94"/>
      <c r="OY94"/>
      <c r="OZ94"/>
      <c r="PA94"/>
      <c r="PB94"/>
      <c r="PC94"/>
      <c r="PD94"/>
      <c r="PE94"/>
      <c r="PF94"/>
      <c r="PG94"/>
      <c r="PH94"/>
      <c r="PI94"/>
      <c r="PJ94"/>
      <c r="PK94"/>
      <c r="PL94"/>
      <c r="PM94"/>
      <c r="PN94"/>
      <c r="PO94"/>
      <c r="PP94"/>
      <c r="PQ94"/>
      <c r="PR94"/>
      <c r="PS94"/>
      <c r="PT94"/>
      <c r="PU94"/>
      <c r="PV94"/>
      <c r="PW94"/>
      <c r="PX94"/>
      <c r="PY94"/>
      <c r="PZ94"/>
      <c r="QA94"/>
      <c r="QB94"/>
      <c r="QC94"/>
      <c r="QD94"/>
      <c r="QE94"/>
      <c r="QF94"/>
      <c r="QG94"/>
      <c r="QH94"/>
      <c r="QI94"/>
      <c r="QJ94"/>
      <c r="QK94"/>
      <c r="QL94"/>
      <c r="QM94"/>
      <c r="QN94"/>
      <c r="QO94"/>
      <c r="QP94"/>
      <c r="QQ94"/>
      <c r="QR94"/>
      <c r="QS94"/>
      <c r="QT94"/>
      <c r="QU94"/>
      <c r="QV94"/>
      <c r="QW94"/>
      <c r="QX94"/>
      <c r="QY94"/>
      <c r="QZ94"/>
      <c r="RA94"/>
      <c r="RB94"/>
      <c r="RC94"/>
      <c r="RD94"/>
      <c r="RE94"/>
      <c r="RF94"/>
      <c r="RG94"/>
      <c r="RH94"/>
      <c r="RI94"/>
      <c r="RJ94"/>
      <c r="RK94"/>
      <c r="RL94"/>
      <c r="RM94"/>
      <c r="RN94"/>
      <c r="RO94"/>
      <c r="RP94"/>
      <c r="RQ94"/>
      <c r="RR94"/>
      <c r="RS94"/>
      <c r="RT94"/>
      <c r="RU94"/>
      <c r="RV94"/>
      <c r="RW94"/>
      <c r="RX94"/>
      <c r="RY94"/>
      <c r="RZ94"/>
      <c r="SA94"/>
      <c r="SB94"/>
      <c r="SC94"/>
      <c r="SD94"/>
      <c r="SE94"/>
      <c r="SF94"/>
      <c r="SG94"/>
      <c r="SH94"/>
      <c r="SI94"/>
      <c r="SJ94"/>
      <c r="SK94"/>
      <c r="SL94"/>
      <c r="SM94"/>
      <c r="SN94"/>
      <c r="SO94"/>
      <c r="SP94"/>
      <c r="SQ94"/>
      <c r="SR94"/>
      <c r="SS94"/>
      <c r="ST94"/>
      <c r="SU94"/>
      <c r="SV94"/>
      <c r="SW94"/>
      <c r="SX94"/>
      <c r="SY94"/>
      <c r="SZ94"/>
      <c r="TA94"/>
      <c r="TB94"/>
      <c r="TC94"/>
      <c r="TD94"/>
      <c r="TE94"/>
      <c r="TF94"/>
      <c r="TG94"/>
      <c r="TH94"/>
      <c r="TI94"/>
      <c r="TJ94"/>
      <c r="TK94"/>
      <c r="TL94"/>
      <c r="TM94"/>
      <c r="TN94"/>
      <c r="TO94"/>
      <c r="TP94"/>
      <c r="TQ94"/>
      <c r="TR94"/>
      <c r="TS94"/>
      <c r="TT94"/>
      <c r="TU94"/>
      <c r="TV94"/>
      <c r="TW94"/>
      <c r="TX94"/>
      <c r="TY94"/>
      <c r="TZ94"/>
      <c r="UA94"/>
      <c r="UB94"/>
      <c r="UC94"/>
      <c r="UD94"/>
      <c r="UE94"/>
      <c r="UF94"/>
      <c r="UG94"/>
      <c r="UH94"/>
      <c r="UI94"/>
      <c r="UJ94"/>
      <c r="UK94"/>
      <c r="UL94"/>
      <c r="UM94"/>
      <c r="UN94"/>
      <c r="UO94"/>
      <c r="UP94"/>
      <c r="UQ94"/>
      <c r="UR94"/>
      <c r="US94"/>
      <c r="UT94"/>
      <c r="UU94"/>
      <c r="UV94"/>
      <c r="UW94"/>
      <c r="UX94"/>
      <c r="UY94"/>
      <c r="UZ94"/>
      <c r="VA94"/>
      <c r="VB94"/>
      <c r="VC94"/>
      <c r="VD94"/>
      <c r="VE94"/>
      <c r="VF94"/>
      <c r="VG94"/>
      <c r="VH94"/>
      <c r="VI94"/>
      <c r="VJ94"/>
      <c r="VK94"/>
      <c r="VL94"/>
      <c r="VM94"/>
      <c r="VN94"/>
      <c r="VO94"/>
      <c r="VP94"/>
      <c r="VQ94"/>
      <c r="VR94"/>
      <c r="VS94"/>
      <c r="VT94"/>
      <c r="VU94"/>
      <c r="VV94"/>
      <c r="VW94"/>
      <c r="VX94"/>
      <c r="VY94"/>
      <c r="VZ94"/>
      <c r="WA94"/>
      <c r="WB94"/>
      <c r="WC94"/>
      <c r="WD94"/>
      <c r="WE94"/>
      <c r="WF94"/>
      <c r="WG94"/>
      <c r="WH94"/>
      <c r="WI94"/>
      <c r="WJ94"/>
      <c r="WK94"/>
      <c r="WL94"/>
      <c r="WM94"/>
      <c r="WN94"/>
      <c r="WO94"/>
      <c r="WP94"/>
      <c r="WQ94"/>
      <c r="WR94"/>
      <c r="WS94"/>
      <c r="WT94"/>
      <c r="WU94"/>
      <c r="WV94"/>
      <c r="WW94"/>
      <c r="WX94"/>
      <c r="WY94"/>
      <c r="WZ94"/>
      <c r="XA94"/>
      <c r="XB94"/>
      <c r="XC94"/>
      <c r="XD94"/>
      <c r="XE94"/>
      <c r="XF94"/>
      <c r="XG94"/>
      <c r="XH94"/>
      <c r="XI94"/>
      <c r="XJ94"/>
      <c r="XK94"/>
      <c r="XL94"/>
      <c r="XM94"/>
      <c r="XN94"/>
      <c r="XO94"/>
      <c r="XP94"/>
      <c r="XQ94"/>
      <c r="XR94"/>
      <c r="XS94"/>
      <c r="XT94"/>
      <c r="XU94"/>
      <c r="XV94"/>
      <c r="XW94"/>
      <c r="XX94"/>
      <c r="XY94"/>
      <c r="XZ94"/>
      <c r="YA94"/>
      <c r="YB94"/>
      <c r="YC94"/>
      <c r="YD94"/>
      <c r="YE94"/>
      <c r="YF94"/>
      <c r="YG94"/>
      <c r="YH94"/>
      <c r="YI94"/>
      <c r="YJ94"/>
      <c r="YK94"/>
      <c r="YL94"/>
      <c r="YM94"/>
      <c r="YN94"/>
      <c r="YO94"/>
      <c r="YP94"/>
      <c r="YQ94"/>
      <c r="YR94"/>
      <c r="YS94"/>
      <c r="YT94"/>
      <c r="YU94"/>
      <c r="YV94"/>
      <c r="YW94"/>
      <c r="YX94"/>
      <c r="YY94"/>
      <c r="YZ94"/>
      <c r="ZA94"/>
      <c r="ZB94"/>
      <c r="ZC94"/>
      <c r="ZD94"/>
      <c r="ZE94"/>
      <c r="ZF94"/>
      <c r="ZG94"/>
      <c r="ZH94"/>
      <c r="ZI94"/>
      <c r="ZJ94"/>
      <c r="ZK94"/>
      <c r="ZL94"/>
      <c r="ZM94"/>
      <c r="ZN94"/>
      <c r="ZO94"/>
      <c r="ZP94"/>
      <c r="ZQ94"/>
      <c r="ZR94"/>
      <c r="ZS94"/>
      <c r="ZT94"/>
      <c r="ZU94"/>
      <c r="ZV94"/>
      <c r="ZW94"/>
      <c r="ZX94"/>
      <c r="ZY94"/>
      <c r="ZZ94"/>
      <c r="AAA94"/>
      <c r="AAB94"/>
      <c r="AAC94"/>
      <c r="AAD94"/>
      <c r="AAE94"/>
      <c r="AAF94"/>
      <c r="AAG94"/>
      <c r="AAH94"/>
      <c r="AAI94"/>
      <c r="AAJ94"/>
      <c r="AAK94"/>
      <c r="AAL94"/>
      <c r="AAM94"/>
      <c r="AAN94"/>
      <c r="AAO94"/>
      <c r="AAP94"/>
      <c r="AAQ94"/>
      <c r="AAR94"/>
      <c r="AAS94"/>
      <c r="AAT94"/>
      <c r="AAU94"/>
      <c r="AAV94"/>
      <c r="AAW94"/>
      <c r="AAX94"/>
      <c r="AAY94"/>
      <c r="AAZ94"/>
      <c r="ABA94"/>
      <c r="ABB94"/>
      <c r="ABC94"/>
      <c r="ABD94"/>
      <c r="ABE94"/>
      <c r="ABF94"/>
      <c r="ABG94"/>
      <c r="ABH94"/>
      <c r="ABI94"/>
      <c r="ABJ94"/>
      <c r="ABK94"/>
      <c r="ABL94"/>
      <c r="ABM94"/>
      <c r="ABN94"/>
      <c r="ABO94"/>
      <c r="ABP94"/>
      <c r="ABQ94"/>
      <c r="ABR94"/>
      <c r="ABS94"/>
      <c r="ABT94"/>
      <c r="ABU94"/>
      <c r="ABV94"/>
      <c r="ABW94"/>
      <c r="ABX94"/>
      <c r="ABY94"/>
      <c r="ABZ94"/>
      <c r="ACA94"/>
      <c r="ACB94"/>
      <c r="ACC94"/>
      <c r="ACD94"/>
      <c r="ACE94"/>
      <c r="ACF94"/>
      <c r="ACG94"/>
      <c r="ACH94"/>
      <c r="ACI94"/>
      <c r="ACJ94"/>
      <c r="ACK94"/>
      <c r="ACL94"/>
      <c r="ACM94"/>
      <c r="ACN94"/>
      <c r="ACO94"/>
      <c r="ACP94"/>
      <c r="ACQ94"/>
      <c r="ACR94"/>
      <c r="ACS94"/>
      <c r="ACT94"/>
      <c r="ACU94"/>
      <c r="ACV94"/>
      <c r="ACW94"/>
      <c r="ACX94"/>
      <c r="ACY94"/>
      <c r="ACZ94"/>
      <c r="ADA94"/>
      <c r="ADB94"/>
      <c r="ADC94"/>
      <c r="ADD94"/>
      <c r="ADE94"/>
      <c r="ADF94"/>
      <c r="ADG94"/>
      <c r="ADH94"/>
      <c r="ADI94"/>
      <c r="ADJ94"/>
      <c r="ADK94"/>
      <c r="ADL94"/>
      <c r="ADM94"/>
      <c r="ADN94"/>
      <c r="ADO94"/>
      <c r="ADP94"/>
      <c r="ADQ94"/>
      <c r="ADR94"/>
      <c r="ADS94"/>
      <c r="ADT94"/>
      <c r="ADU94"/>
      <c r="ADV94"/>
      <c r="ADW94"/>
      <c r="ADX94"/>
      <c r="ADY94"/>
      <c r="ADZ94"/>
      <c r="AEA94"/>
      <c r="AEB94"/>
      <c r="AEC94"/>
      <c r="AED94"/>
      <c r="AEE94"/>
      <c r="AEF94"/>
      <c r="AEG94"/>
      <c r="AEH94"/>
      <c r="AEI94"/>
      <c r="AEJ94"/>
      <c r="AEK94"/>
      <c r="AEL94"/>
      <c r="AEM94"/>
      <c r="AEN94"/>
      <c r="AEO94"/>
      <c r="AEP94"/>
      <c r="AEQ94"/>
      <c r="AER94"/>
      <c r="AES94"/>
      <c r="AET94"/>
      <c r="AEU94"/>
      <c r="AEV94"/>
      <c r="AEW94"/>
      <c r="AEX94"/>
      <c r="AEY94"/>
      <c r="AEZ94"/>
      <c r="AFA94"/>
      <c r="AFB94"/>
      <c r="AFC94"/>
      <c r="AFD94"/>
      <c r="AFE94"/>
      <c r="AFF94"/>
      <c r="AFG94"/>
      <c r="AFH94"/>
      <c r="AFI94"/>
      <c r="AFJ94"/>
      <c r="AFK94"/>
      <c r="AFL94"/>
      <c r="AFM94"/>
      <c r="AFN94"/>
      <c r="AFO94"/>
      <c r="AFP94"/>
      <c r="AFQ94"/>
      <c r="AFR94"/>
      <c r="AFS94"/>
      <c r="AFT94"/>
      <c r="AFU94"/>
      <c r="AFV94"/>
      <c r="AFW94"/>
      <c r="AFX94"/>
      <c r="AFY94"/>
      <c r="AFZ94"/>
      <c r="AGA94"/>
      <c r="AGB94"/>
      <c r="AGC94"/>
      <c r="AGD94"/>
      <c r="AGE94"/>
      <c r="AGF94"/>
      <c r="AGG94"/>
      <c r="AGH94"/>
      <c r="AGI94"/>
      <c r="AGJ94"/>
      <c r="AGK94"/>
      <c r="AGL94"/>
      <c r="AGM94"/>
      <c r="AGN94"/>
      <c r="AGO94"/>
      <c r="AGP94"/>
      <c r="AGQ94"/>
      <c r="AGR94"/>
      <c r="AGS94"/>
      <c r="AGT94"/>
      <c r="AGU94"/>
      <c r="AGV94"/>
      <c r="AGW94"/>
      <c r="AGX94"/>
      <c r="AGY94"/>
      <c r="AGZ94"/>
      <c r="AHA94"/>
      <c r="AHB94"/>
      <c r="AHC94"/>
      <c r="AHD94"/>
      <c r="AHE94"/>
      <c r="AHF94"/>
      <c r="AHG94"/>
      <c r="AHH94"/>
      <c r="AHI94"/>
      <c r="AHJ94"/>
      <c r="AHK94"/>
      <c r="AHL94"/>
      <c r="AHM94"/>
      <c r="AHN94"/>
      <c r="AHO94"/>
      <c r="AHP94"/>
      <c r="AHQ94"/>
      <c r="AHR94"/>
      <c r="AHS94"/>
      <c r="AHT94"/>
      <c r="AHU94"/>
      <c r="AHV94"/>
      <c r="AHW94"/>
      <c r="AHX94"/>
      <c r="AHY94"/>
      <c r="AHZ94"/>
      <c r="AIA94"/>
      <c r="AIB94"/>
      <c r="AIC94"/>
      <c r="AID94"/>
      <c r="AIE94"/>
      <c r="AIF94"/>
      <c r="AIG94"/>
      <c r="AIH94"/>
      <c r="AII94"/>
      <c r="AIJ94"/>
      <c r="AIK94"/>
      <c r="AIL94"/>
      <c r="AIM94"/>
      <c r="AIN94"/>
      <c r="AIO94"/>
      <c r="AIP94"/>
      <c r="AIQ94"/>
      <c r="AIR94"/>
      <c r="AIS94"/>
      <c r="AIT94"/>
      <c r="AIU94"/>
      <c r="AIV94"/>
      <c r="AIW94"/>
      <c r="AIX94"/>
      <c r="AIY94"/>
      <c r="AIZ94"/>
      <c r="AJA94"/>
      <c r="AJB94"/>
      <c r="AJC94"/>
      <c r="AJD94"/>
      <c r="AJE94"/>
      <c r="AJF94"/>
      <c r="AJG94"/>
      <c r="AJH94"/>
      <c r="AJI94"/>
      <c r="AJJ94"/>
      <c r="AJK94"/>
      <c r="AJL94"/>
      <c r="AJM94"/>
      <c r="AJN94"/>
      <c r="AJO94"/>
      <c r="AJP94"/>
      <c r="AJQ94"/>
      <c r="AJR94"/>
      <c r="AJS94"/>
      <c r="AJT94"/>
      <c r="AJU94"/>
      <c r="AJV94"/>
      <c r="AJW94"/>
      <c r="AJX94"/>
      <c r="AJY94"/>
      <c r="AJZ94"/>
      <c r="AKA94"/>
      <c r="AKB94"/>
      <c r="AKC94"/>
      <c r="AKD94"/>
      <c r="AKE94"/>
      <c r="AKF94"/>
      <c r="AKG94"/>
      <c r="AKH94"/>
      <c r="AKI94"/>
      <c r="AKJ94"/>
      <c r="AKK94"/>
      <c r="AKL94"/>
      <c r="AKM94"/>
      <c r="AKN94"/>
      <c r="AKO94"/>
      <c r="AKP94"/>
      <c r="AKQ94"/>
      <c r="AKR94"/>
      <c r="AKS94"/>
      <c r="AKT94"/>
      <c r="AKU94"/>
      <c r="AKV94"/>
      <c r="AKW94"/>
      <c r="AKX94"/>
      <c r="AKY94"/>
      <c r="AKZ94"/>
      <c r="ALA94"/>
      <c r="ALB94"/>
      <c r="ALC94"/>
      <c r="ALD94"/>
      <c r="ALE94"/>
      <c r="ALF94"/>
      <c r="ALG94"/>
      <c r="ALH94"/>
      <c r="ALI94"/>
      <c r="ALJ94"/>
      <c r="ALK94"/>
      <c r="ALL94"/>
      <c r="ALM94"/>
      <c r="ALN94"/>
      <c r="ALO94"/>
      <c r="ALP94"/>
      <c r="ALQ94"/>
      <c r="ALR94"/>
      <c r="ALS94"/>
      <c r="ALT94"/>
      <c r="ALU94"/>
      <c r="ALV94"/>
      <c r="ALW94"/>
      <c r="ALX94"/>
      <c r="ALY94"/>
      <c r="ALZ94"/>
      <c r="AMA94"/>
      <c r="AMB94"/>
      <c r="AMC94"/>
      <c r="AMD94"/>
      <c r="AME94"/>
      <c r="AMF94"/>
      <c r="AMG94"/>
      <c r="AMH94"/>
      <c r="AMI94"/>
      <c r="AMJ94"/>
      <c r="AMK94"/>
      <c r="AML94"/>
      <c r="AMM94"/>
      <c r="AMN94"/>
      <c r="AMO94"/>
      <c r="AMP94"/>
      <c r="AMQ94"/>
      <c r="AMR94"/>
      <c r="AMS94"/>
      <c r="AMT94"/>
      <c r="AMU94"/>
      <c r="AMV94"/>
      <c r="AMW94"/>
      <c r="AMX94"/>
      <c r="AMY94"/>
      <c r="AMZ94"/>
      <c r="ANA94"/>
      <c r="ANB94"/>
      <c r="ANC94"/>
      <c r="AND94"/>
      <c r="ANE94"/>
      <c r="ANF94"/>
      <c r="ANG94"/>
      <c r="ANH94"/>
      <c r="ANI94"/>
      <c r="ANJ94"/>
      <c r="ANK94"/>
      <c r="ANL94"/>
      <c r="ANM94"/>
      <c r="ANN94"/>
      <c r="ANO94"/>
      <c r="ANP94"/>
      <c r="ANQ94"/>
      <c r="ANR94"/>
      <c r="ANS94"/>
      <c r="ANT94"/>
      <c r="ANU94"/>
      <c r="ANV94"/>
      <c r="ANW94"/>
      <c r="ANX94"/>
      <c r="ANY94"/>
      <c r="ANZ94"/>
      <c r="AOA94"/>
      <c r="AOB94"/>
      <c r="AOC94"/>
      <c r="AOD94"/>
      <c r="AOE94"/>
      <c r="AOF94"/>
      <c r="AOG94"/>
      <c r="AOH94"/>
      <c r="AOI94"/>
      <c r="AOJ94"/>
      <c r="AOK94"/>
      <c r="AOL94"/>
      <c r="AOM94"/>
      <c r="AON94"/>
      <c r="AOO94"/>
      <c r="AOP94"/>
      <c r="AOQ94"/>
      <c r="AOR94"/>
      <c r="AOS94"/>
      <c r="AOT94"/>
      <c r="AOU94"/>
      <c r="AOV94"/>
      <c r="AOW94"/>
      <c r="AOX94"/>
      <c r="AOY94"/>
      <c r="AOZ94"/>
      <c r="APA94"/>
      <c r="APB94"/>
      <c r="APC94"/>
      <c r="APD94"/>
      <c r="APE94"/>
      <c r="APF94"/>
      <c r="APG94"/>
      <c r="APH94"/>
      <c r="API94"/>
      <c r="APJ94"/>
      <c r="APK94"/>
      <c r="APL94"/>
      <c r="APM94"/>
      <c r="APN94"/>
      <c r="APO94"/>
      <c r="APP94"/>
      <c r="APQ94"/>
      <c r="APR94"/>
      <c r="APS94"/>
      <c r="APT94"/>
      <c r="APU94"/>
      <c r="APV94"/>
      <c r="APW94"/>
      <c r="APX94"/>
      <c r="APY94"/>
      <c r="APZ94"/>
      <c r="AQA94"/>
      <c r="AQB94"/>
      <c r="AQC94"/>
      <c r="AQD94"/>
      <c r="AQE94"/>
      <c r="AQF94"/>
      <c r="AQG94"/>
      <c r="AQH94"/>
      <c r="AQI94"/>
      <c r="AQJ94"/>
      <c r="AQK94"/>
      <c r="AQL94"/>
      <c r="AQM94"/>
      <c r="AQN94"/>
      <c r="AQO94"/>
      <c r="AQP94"/>
      <c r="AQQ94"/>
      <c r="AQR94"/>
      <c r="AQS94"/>
      <c r="AQT94"/>
      <c r="AQU94"/>
      <c r="AQV94"/>
      <c r="AQW94"/>
      <c r="AQX94"/>
      <c r="AQY94"/>
      <c r="AQZ94"/>
      <c r="ARA94"/>
      <c r="ARB94"/>
      <c r="ARC94"/>
      <c r="ARD94"/>
      <c r="ARE94"/>
      <c r="ARF94"/>
      <c r="ARG94"/>
      <c r="ARH94"/>
      <c r="ARI94"/>
      <c r="ARJ94"/>
      <c r="ARK94"/>
      <c r="ARL94"/>
      <c r="ARM94"/>
      <c r="ARN94"/>
      <c r="ARO94"/>
      <c r="ARP94"/>
      <c r="ARQ94"/>
      <c r="ARR94"/>
      <c r="ARS94"/>
      <c r="ART94"/>
      <c r="ARU94"/>
      <c r="ARV94"/>
      <c r="ARW94"/>
      <c r="ARX94"/>
      <c r="ARY94"/>
      <c r="ARZ94"/>
      <c r="ASA94"/>
      <c r="ASB94"/>
      <c r="ASC94"/>
      <c r="ASD94"/>
      <c r="ASE94"/>
      <c r="ASF94"/>
      <c r="ASG94"/>
      <c r="ASH94"/>
      <c r="ASI94"/>
      <c r="ASJ94"/>
      <c r="ASK94"/>
      <c r="ASL94"/>
      <c r="ASM94"/>
      <c r="ASN94"/>
      <c r="ASO94"/>
      <c r="ASP94"/>
      <c r="ASQ94"/>
      <c r="ASR94"/>
      <c r="ASS94"/>
      <c r="AST94"/>
      <c r="ASU94"/>
      <c r="ASV94"/>
      <c r="ASW94"/>
      <c r="ASX94"/>
      <c r="ASY94"/>
      <c r="ASZ94"/>
      <c r="ATA94"/>
      <c r="ATB94"/>
      <c r="ATC94"/>
      <c r="ATD94"/>
      <c r="ATE94"/>
      <c r="ATF94"/>
      <c r="ATG94"/>
      <c r="ATH94"/>
      <c r="ATI94"/>
      <c r="ATJ94"/>
      <c r="ATK94"/>
      <c r="ATL94"/>
    </row>
    <row r="95" spans="1:1208">
      <c r="A95">
        <v>7401</v>
      </c>
      <c r="B95" t="s">
        <v>104</v>
      </c>
      <c r="C95" s="149"/>
      <c r="D95" s="149"/>
      <c r="E95" s="149"/>
      <c r="F95" s="174"/>
      <c r="G95" s="174"/>
      <c r="H95" s="149"/>
      <c r="I95" s="149"/>
      <c r="J95" s="149"/>
      <c r="K95" s="149"/>
      <c r="L95" s="149"/>
      <c r="M95" s="189"/>
      <c r="N95" s="189">
        <f t="shared" ref="N95:P95" si="47">IF(N6&gt;0,ROUND(M95*$S$2,0),0)</f>
        <v>0</v>
      </c>
      <c r="O95" s="189">
        <f t="shared" si="47"/>
        <v>0</v>
      </c>
      <c r="P95" s="189">
        <f t="shared" si="47"/>
        <v>0</v>
      </c>
      <c r="Q95" s="189">
        <f t="shared" ref="Q95" si="48">IF(Q6&gt;0,ROUND(P95*$S$2,0),0)</f>
        <v>0</v>
      </c>
      <c r="R95" s="156">
        <f>SUM(M95:Q95)</f>
        <v>0</v>
      </c>
      <c r="S95" s="156"/>
    </row>
    <row r="96" spans="1:1208">
      <c r="A96">
        <v>7408</v>
      </c>
      <c r="B96" t="s">
        <v>105</v>
      </c>
      <c r="C96" s="200" t="s">
        <v>106</v>
      </c>
      <c r="D96" s="149"/>
      <c r="E96" s="149"/>
      <c r="F96" s="174"/>
      <c r="G96" s="174"/>
      <c r="H96" s="149"/>
      <c r="I96" s="149"/>
      <c r="J96" s="149"/>
      <c r="K96" s="149"/>
      <c r="L96" s="149"/>
      <c r="M96" s="189"/>
      <c r="N96" s="189">
        <f>IF(N6&gt;0,ROUND(M96*$S$2,0),0)</f>
        <v>0</v>
      </c>
      <c r="O96" s="189">
        <f>IF(O6&gt;0,ROUND(N96*$S$2,0),0)</f>
        <v>0</v>
      </c>
      <c r="P96" s="189">
        <f>IF(P6&gt;0,ROUND(O96*$S$2,0),0)</f>
        <v>0</v>
      </c>
      <c r="Q96" s="189">
        <f>IF(Q6&gt;0,ROUND(P96*$S$2,0),0)</f>
        <v>0</v>
      </c>
      <c r="R96" s="156">
        <f>SUM(M96:Q96)</f>
        <v>0</v>
      </c>
      <c r="S96" s="156"/>
    </row>
    <row r="97" spans="1:1208">
      <c r="B97" s="185" t="s">
        <v>107</v>
      </c>
      <c r="C97" s="185"/>
      <c r="D97" s="185"/>
      <c r="E97" s="185"/>
      <c r="F97" s="186"/>
      <c r="G97" s="186"/>
      <c r="H97" s="185"/>
      <c r="I97" s="185"/>
      <c r="J97" s="185"/>
      <c r="K97" s="185"/>
      <c r="L97" s="185"/>
      <c r="M97" s="186">
        <f>SUM(M95:M96)</f>
        <v>0</v>
      </c>
      <c r="N97" s="186">
        <f t="shared" ref="N97:R97" si="49">SUM(N95:N96)</f>
        <v>0</v>
      </c>
      <c r="O97" s="186">
        <f t="shared" si="49"/>
        <v>0</v>
      </c>
      <c r="P97" s="186">
        <f t="shared" si="49"/>
        <v>0</v>
      </c>
      <c r="Q97" s="186">
        <f t="shared" si="49"/>
        <v>0</v>
      </c>
      <c r="R97" s="186">
        <f t="shared" si="49"/>
        <v>0</v>
      </c>
      <c r="S97" s="183">
        <f>SUM(M97:Q97)</f>
        <v>0</v>
      </c>
    </row>
    <row r="99" spans="1:1208" s="173" customFormat="1">
      <c r="A99" s="149"/>
      <c r="B99" s="190" t="s">
        <v>108</v>
      </c>
      <c r="C99" s="191"/>
      <c r="D99" s="191" t="s">
        <v>174</v>
      </c>
      <c r="E99" s="191"/>
      <c r="F99" s="192"/>
      <c r="G99" s="192"/>
      <c r="H99" s="191"/>
      <c r="I99" s="191"/>
      <c r="J99" s="191"/>
      <c r="K99" s="191"/>
      <c r="L99" s="191"/>
      <c r="M99" s="191" t="str">
        <f>M86</f>
        <v>BP 1</v>
      </c>
      <c r="N99" s="191" t="str">
        <f t="shared" ref="N99:R99" si="50">N86</f>
        <v>BP 2</v>
      </c>
      <c r="O99" s="191" t="str">
        <f t="shared" si="50"/>
        <v>BP 3</v>
      </c>
      <c r="P99" s="191" t="str">
        <f t="shared" si="50"/>
        <v>BP 4</v>
      </c>
      <c r="Q99" s="191" t="str">
        <f t="shared" si="50"/>
        <v>BP 5</v>
      </c>
      <c r="R99" s="191" t="str">
        <f t="shared" si="50"/>
        <v>Total</v>
      </c>
      <c r="T99" s="149"/>
      <c r="U99" s="149"/>
      <c r="V99" s="149"/>
      <c r="W99" s="149"/>
      <c r="X99" s="149"/>
      <c r="Y99" s="149"/>
      <c r="Z99" s="149"/>
      <c r="AA99" s="149"/>
      <c r="AB99" s="149"/>
      <c r="AC99" s="149"/>
      <c r="AD99" s="149"/>
      <c r="AE99" s="149"/>
      <c r="AF99" s="149"/>
      <c r="AG99" s="149"/>
      <c r="AH99" s="149"/>
      <c r="AI99" s="149"/>
      <c r="AJ99" s="149"/>
      <c r="AK99" s="149"/>
      <c r="AL99" s="149"/>
      <c r="AM99" s="149"/>
      <c r="AN99" s="149"/>
      <c r="AO99" s="149"/>
      <c r="AP99" s="149"/>
      <c r="AQ99" s="149"/>
      <c r="AR99" s="149"/>
      <c r="AS99" s="149"/>
      <c r="AT99" s="149"/>
      <c r="AU99" s="149"/>
      <c r="AV99" s="149"/>
      <c r="AW99" s="149"/>
      <c r="AX99" s="149"/>
      <c r="AY99" s="149"/>
      <c r="AZ99" s="149"/>
      <c r="BA99" s="149"/>
      <c r="BB99" s="149"/>
      <c r="BC99" s="149"/>
      <c r="BD99" s="149"/>
      <c r="BE99" s="149"/>
      <c r="BF99" s="149"/>
      <c r="BG99" s="149"/>
      <c r="BH99" s="149"/>
      <c r="BI99" s="149"/>
      <c r="BJ99" s="149"/>
      <c r="BK99" s="149"/>
      <c r="BL99" s="149"/>
      <c r="BM99" s="149"/>
      <c r="BN99" s="149"/>
      <c r="BO99" s="149"/>
      <c r="BP99" s="149"/>
      <c r="BQ99" s="149"/>
      <c r="BR99" s="149"/>
      <c r="BS99" s="149"/>
      <c r="BT99" s="149"/>
      <c r="BU99" s="149"/>
      <c r="BV99" s="149"/>
      <c r="BW99" s="149"/>
      <c r="BX99" s="149"/>
      <c r="BY99" s="149"/>
      <c r="BZ99" s="149"/>
      <c r="CA99" s="149"/>
      <c r="CB99" s="149"/>
      <c r="CC99" s="149"/>
      <c r="CD99" s="149"/>
      <c r="CE99" s="149"/>
      <c r="CF99" s="149"/>
      <c r="CG99" s="149"/>
      <c r="CH99" s="149"/>
      <c r="CI99" s="149"/>
      <c r="CJ99" s="149"/>
      <c r="CK99" s="149"/>
      <c r="CL99" s="149"/>
      <c r="CM99" s="149"/>
      <c r="CN99" s="149"/>
      <c r="CO99" s="149"/>
      <c r="CP99" s="149"/>
      <c r="CQ99" s="149"/>
      <c r="CR99" s="149"/>
      <c r="CS99" s="149"/>
      <c r="CT99" s="149"/>
      <c r="CU99" s="149"/>
      <c r="CV99" s="149"/>
      <c r="CW99" s="149"/>
      <c r="CX99" s="149"/>
      <c r="CY99" s="149"/>
      <c r="CZ99" s="149"/>
      <c r="DA99" s="149"/>
      <c r="DB99" s="149"/>
      <c r="DC99" s="149"/>
      <c r="DD99" s="149"/>
      <c r="DE99" s="149"/>
      <c r="DF99" s="149"/>
      <c r="DG99" s="149"/>
      <c r="DH99" s="149"/>
      <c r="DI99" s="149"/>
      <c r="DJ99" s="149"/>
      <c r="DK99" s="149"/>
      <c r="DL99" s="149"/>
      <c r="DM99" s="149"/>
      <c r="DN99" s="149"/>
      <c r="DO99" s="149"/>
      <c r="DP99" s="149"/>
      <c r="DQ99" s="149"/>
      <c r="DR99" s="149"/>
      <c r="DS99" s="149"/>
      <c r="DT99" s="149"/>
      <c r="DU99" s="149"/>
      <c r="DV99" s="149"/>
      <c r="DW99" s="149"/>
      <c r="DX99" s="149"/>
      <c r="DY99" s="149"/>
      <c r="DZ99" s="149"/>
      <c r="EA99" s="149"/>
      <c r="EB99" s="149"/>
      <c r="EC99" s="149"/>
      <c r="ED99" s="149"/>
      <c r="EE99" s="149"/>
      <c r="EF99" s="149"/>
      <c r="EG99" s="149"/>
      <c r="EH99" s="149"/>
      <c r="EI99" s="149"/>
      <c r="EJ99" s="149"/>
      <c r="EK99" s="149"/>
      <c r="EL99" s="149"/>
      <c r="EM99" s="149"/>
      <c r="EN99" s="149"/>
      <c r="EO99" s="149"/>
      <c r="EP99" s="149"/>
      <c r="EQ99" s="149"/>
      <c r="ER99" s="149"/>
      <c r="ES99" s="149"/>
      <c r="ET99" s="149"/>
      <c r="EU99" s="149"/>
      <c r="EV99" s="149"/>
      <c r="EW99" s="149"/>
      <c r="EX99" s="149"/>
      <c r="EY99" s="149"/>
      <c r="EZ99" s="149"/>
      <c r="FA99" s="149"/>
      <c r="FB99" s="149"/>
      <c r="FC99" s="149"/>
      <c r="FD99" s="149"/>
      <c r="FE99" s="149"/>
      <c r="FF99" s="149"/>
      <c r="FG99" s="149"/>
      <c r="FH99" s="149"/>
      <c r="FI99" s="149"/>
      <c r="FJ99" s="149"/>
      <c r="FK99" s="149"/>
      <c r="FL99" s="149"/>
      <c r="FM99" s="149"/>
      <c r="FN99" s="149"/>
      <c r="FO99" s="149"/>
      <c r="FP99" s="149"/>
      <c r="FQ99" s="149"/>
      <c r="FR99" s="149"/>
      <c r="FS99" s="149"/>
      <c r="FT99" s="149"/>
      <c r="FU99" s="149"/>
      <c r="FV99" s="149"/>
      <c r="FW99" s="149"/>
      <c r="FX99" s="149"/>
      <c r="FY99" s="149"/>
      <c r="FZ99" s="149"/>
      <c r="GA99" s="149"/>
      <c r="GB99" s="149"/>
      <c r="GC99" s="149"/>
      <c r="GD99" s="149"/>
      <c r="GE99" s="149"/>
      <c r="GF99" s="149"/>
      <c r="GG99" s="149"/>
      <c r="GH99" s="149"/>
      <c r="GI99" s="149"/>
      <c r="GJ99" s="149"/>
      <c r="GK99" s="149"/>
      <c r="GL99" s="149"/>
      <c r="GM99" s="149"/>
      <c r="GN99" s="149"/>
      <c r="GO99" s="149"/>
      <c r="GP99" s="149"/>
      <c r="GQ99" s="149"/>
      <c r="GR99" s="149"/>
      <c r="GS99" s="149"/>
      <c r="GT99" s="149"/>
      <c r="GU99" s="149"/>
      <c r="GV99" s="149"/>
      <c r="GW99" s="149"/>
      <c r="GX99" s="149"/>
      <c r="GY99" s="149"/>
      <c r="GZ99" s="149"/>
      <c r="HA99" s="149"/>
      <c r="HB99" s="149"/>
      <c r="HC99" s="149"/>
      <c r="HD99" s="149"/>
      <c r="HE99" s="149"/>
      <c r="HF99" s="149"/>
      <c r="HG99" s="149"/>
      <c r="HH99" s="149"/>
      <c r="HI99" s="149"/>
      <c r="HJ99" s="149"/>
      <c r="HK99" s="149"/>
      <c r="HL99" s="149"/>
      <c r="HM99" s="149"/>
      <c r="HN99" s="149"/>
      <c r="HO99" s="149"/>
      <c r="HP99" s="149"/>
      <c r="HQ99" s="149"/>
      <c r="HR99" s="149"/>
      <c r="HS99" s="149"/>
      <c r="HT99" s="149"/>
      <c r="HU99" s="149"/>
      <c r="HV99" s="149"/>
      <c r="HW99" s="149"/>
      <c r="HX99" s="149"/>
      <c r="HY99" s="149"/>
      <c r="HZ99" s="149"/>
      <c r="IA99" s="149"/>
      <c r="IB99" s="149"/>
      <c r="IC99" s="149"/>
      <c r="ID99" s="149"/>
      <c r="IE99" s="149"/>
      <c r="IF99" s="149"/>
      <c r="IG99" s="149"/>
      <c r="IH99" s="149"/>
      <c r="II99" s="149"/>
      <c r="IJ99" s="149"/>
      <c r="IK99" s="149"/>
      <c r="IL99" s="149"/>
      <c r="IM99" s="149"/>
      <c r="IN99" s="149"/>
      <c r="IO99" s="149"/>
      <c r="IP99" s="149"/>
      <c r="IQ99" s="149"/>
      <c r="IR99" s="149"/>
      <c r="IS99" s="149"/>
      <c r="IT99" s="149"/>
      <c r="IU99" s="149"/>
      <c r="IV99" s="149"/>
      <c r="IW99" s="149"/>
      <c r="IX99" s="149"/>
      <c r="IY99" s="149"/>
      <c r="IZ99" s="149"/>
      <c r="JA99" s="149"/>
      <c r="JB99" s="149"/>
      <c r="JC99" s="149"/>
      <c r="JD99" s="149"/>
      <c r="JE99" s="149"/>
      <c r="JF99" s="149"/>
      <c r="JG99" s="149"/>
      <c r="JH99" s="149"/>
      <c r="JI99" s="149"/>
      <c r="JJ99" s="149"/>
      <c r="JK99" s="149"/>
      <c r="JL99" s="149"/>
      <c r="JM99" s="149"/>
      <c r="JN99" s="149"/>
      <c r="JO99" s="149"/>
      <c r="JP99" s="149"/>
      <c r="JQ99" s="149"/>
      <c r="JR99" s="149"/>
      <c r="JS99" s="149"/>
      <c r="JT99" s="149"/>
      <c r="JU99" s="149"/>
      <c r="JV99" s="149"/>
      <c r="JW99" s="149"/>
      <c r="JX99" s="149"/>
      <c r="JY99" s="149"/>
      <c r="JZ99" s="149"/>
      <c r="KA99" s="149"/>
      <c r="KB99" s="149"/>
      <c r="KC99" s="149"/>
      <c r="KD99" s="149"/>
      <c r="KE99" s="149"/>
      <c r="KF99" s="149"/>
      <c r="KG99" s="149"/>
      <c r="KH99" s="149"/>
      <c r="KI99" s="149"/>
      <c r="KJ99" s="149"/>
      <c r="KK99" s="149"/>
      <c r="KL99" s="149"/>
      <c r="KM99" s="149"/>
      <c r="KN99" s="149"/>
      <c r="KO99" s="149"/>
      <c r="KP99" s="149"/>
      <c r="KQ99" s="149"/>
      <c r="KR99" s="149"/>
      <c r="KS99" s="149"/>
      <c r="KT99" s="149"/>
      <c r="KU99" s="149"/>
      <c r="KV99" s="149"/>
      <c r="KW99" s="149"/>
      <c r="KX99" s="149"/>
      <c r="KY99" s="149"/>
      <c r="KZ99" s="149"/>
      <c r="LA99" s="149"/>
      <c r="LB99" s="149"/>
      <c r="LC99" s="149"/>
      <c r="LD99" s="149"/>
      <c r="LE99" s="149"/>
      <c r="LF99" s="149"/>
      <c r="LG99" s="149"/>
      <c r="LH99" s="149"/>
      <c r="LI99" s="149"/>
      <c r="LJ99" s="149"/>
      <c r="LK99" s="149"/>
      <c r="LL99" s="149"/>
      <c r="LM99" s="149"/>
      <c r="LN99" s="149"/>
      <c r="LO99" s="149"/>
      <c r="LP99" s="149"/>
      <c r="LQ99" s="149"/>
      <c r="LR99" s="149"/>
      <c r="LS99" s="149"/>
      <c r="LT99" s="149"/>
      <c r="LU99" s="149"/>
      <c r="LV99" s="149"/>
      <c r="LW99" s="149"/>
      <c r="LX99" s="149"/>
      <c r="LY99" s="149"/>
      <c r="LZ99" s="149"/>
      <c r="MA99" s="149"/>
      <c r="MB99" s="149"/>
      <c r="MC99" s="149"/>
      <c r="MD99" s="149"/>
      <c r="ME99" s="149"/>
      <c r="MF99" s="149"/>
      <c r="MG99" s="149"/>
      <c r="MH99" s="149"/>
      <c r="MI99" s="149"/>
      <c r="MJ99" s="149"/>
      <c r="MK99" s="149"/>
      <c r="ML99" s="149"/>
      <c r="MM99" s="149"/>
      <c r="MN99" s="149"/>
      <c r="MO99" s="149"/>
      <c r="MP99" s="149"/>
      <c r="MQ99" s="149"/>
      <c r="MR99" s="149"/>
      <c r="MS99" s="149"/>
      <c r="MT99" s="149"/>
      <c r="MU99" s="149"/>
      <c r="MV99" s="149"/>
      <c r="MW99" s="149"/>
      <c r="MX99" s="149"/>
      <c r="MY99" s="149"/>
      <c r="MZ99" s="149"/>
      <c r="NA99" s="149"/>
      <c r="NB99" s="149"/>
      <c r="NC99" s="149"/>
      <c r="ND99" s="149"/>
      <c r="NE99" s="149"/>
      <c r="NF99" s="149"/>
      <c r="NG99" s="149"/>
      <c r="NH99" s="149"/>
      <c r="NI99" s="149"/>
      <c r="NJ99" s="149"/>
      <c r="NK99" s="149"/>
      <c r="NL99" s="149"/>
      <c r="NM99" s="149"/>
      <c r="NN99" s="149"/>
      <c r="NO99" s="149"/>
      <c r="NP99" s="149"/>
      <c r="NQ99" s="149"/>
      <c r="NR99" s="149"/>
      <c r="NS99" s="149"/>
      <c r="NT99" s="149"/>
      <c r="NU99" s="149"/>
      <c r="NV99" s="149"/>
      <c r="NW99" s="149"/>
      <c r="NX99" s="149"/>
      <c r="NY99" s="149"/>
      <c r="NZ99" s="149"/>
      <c r="OA99" s="149"/>
      <c r="OB99" s="149"/>
      <c r="OC99" s="149"/>
      <c r="OD99" s="149"/>
      <c r="OE99" s="149"/>
      <c r="OF99" s="149"/>
      <c r="OG99" s="149"/>
      <c r="OH99" s="149"/>
      <c r="OI99" s="149"/>
      <c r="OJ99" s="149"/>
      <c r="OK99" s="149"/>
      <c r="OL99" s="149"/>
      <c r="OM99" s="149"/>
      <c r="ON99" s="149"/>
      <c r="OO99" s="149"/>
      <c r="OP99" s="149"/>
      <c r="OQ99" s="149"/>
      <c r="OR99" s="149"/>
      <c r="OS99" s="149"/>
      <c r="OT99" s="149"/>
      <c r="OU99" s="149"/>
      <c r="OV99" s="149"/>
      <c r="OW99" s="149"/>
      <c r="OX99" s="149"/>
      <c r="OY99" s="149"/>
      <c r="OZ99" s="149"/>
      <c r="PA99" s="149"/>
      <c r="PB99" s="149"/>
      <c r="PC99" s="149"/>
      <c r="PD99" s="149"/>
      <c r="PE99" s="149"/>
      <c r="PF99" s="149"/>
      <c r="PG99" s="149"/>
      <c r="PH99" s="149"/>
      <c r="PI99" s="149"/>
      <c r="PJ99" s="149"/>
      <c r="PK99" s="149"/>
      <c r="PL99" s="149"/>
      <c r="PM99" s="149"/>
      <c r="PN99" s="149"/>
      <c r="PO99" s="149"/>
      <c r="PP99" s="149"/>
      <c r="PQ99" s="149"/>
      <c r="PR99" s="149"/>
      <c r="PS99" s="149"/>
      <c r="PT99" s="149"/>
      <c r="PU99" s="149"/>
      <c r="PV99" s="149"/>
      <c r="PW99" s="149"/>
      <c r="PX99" s="149"/>
      <c r="PY99" s="149"/>
      <c r="PZ99" s="149"/>
      <c r="QA99" s="149"/>
      <c r="QB99" s="149"/>
      <c r="QC99" s="149"/>
      <c r="QD99" s="149"/>
      <c r="QE99" s="149"/>
      <c r="QF99" s="149"/>
      <c r="QG99" s="149"/>
      <c r="QH99" s="149"/>
      <c r="QI99" s="149"/>
      <c r="QJ99" s="149"/>
      <c r="QK99" s="149"/>
      <c r="QL99" s="149"/>
      <c r="QM99" s="149"/>
      <c r="QN99" s="149"/>
      <c r="QO99" s="149"/>
      <c r="QP99" s="149"/>
      <c r="QQ99" s="149"/>
      <c r="QR99" s="149"/>
      <c r="QS99" s="149"/>
      <c r="QT99" s="149"/>
      <c r="QU99" s="149"/>
      <c r="QV99" s="149"/>
      <c r="QW99" s="149"/>
      <c r="QX99" s="149"/>
      <c r="QY99" s="149"/>
      <c r="QZ99" s="149"/>
      <c r="RA99" s="149"/>
      <c r="RB99" s="149"/>
      <c r="RC99" s="149"/>
      <c r="RD99" s="149"/>
      <c r="RE99" s="149"/>
      <c r="RF99" s="149"/>
      <c r="RG99" s="149"/>
      <c r="RH99" s="149"/>
      <c r="RI99" s="149"/>
      <c r="RJ99" s="149"/>
      <c r="RK99" s="149"/>
      <c r="RL99" s="149"/>
      <c r="RM99" s="149"/>
      <c r="RN99" s="149"/>
      <c r="RO99" s="149"/>
      <c r="RP99" s="149"/>
      <c r="RQ99" s="149"/>
      <c r="RR99" s="149"/>
      <c r="RS99" s="149"/>
      <c r="RT99" s="149"/>
      <c r="RU99" s="149"/>
      <c r="RV99" s="149"/>
      <c r="RW99" s="149"/>
      <c r="RX99" s="149"/>
      <c r="RY99" s="149"/>
      <c r="RZ99" s="149"/>
      <c r="SA99" s="149"/>
      <c r="SB99" s="149"/>
      <c r="SC99" s="149"/>
      <c r="SD99" s="149"/>
      <c r="SE99" s="149"/>
      <c r="SF99" s="149"/>
      <c r="SG99" s="149"/>
      <c r="SH99" s="149"/>
      <c r="SI99" s="149"/>
      <c r="SJ99" s="149"/>
      <c r="SK99" s="149"/>
      <c r="SL99" s="149"/>
      <c r="SM99" s="149"/>
      <c r="SN99" s="149"/>
      <c r="SO99" s="149"/>
      <c r="SP99" s="149"/>
      <c r="SQ99" s="149"/>
      <c r="SR99" s="149"/>
      <c r="SS99" s="149"/>
      <c r="ST99" s="149"/>
      <c r="SU99" s="149"/>
      <c r="SV99" s="149"/>
      <c r="SW99" s="149"/>
      <c r="SX99" s="149"/>
      <c r="SY99" s="149"/>
      <c r="SZ99" s="149"/>
      <c r="TA99" s="149"/>
      <c r="TB99" s="149"/>
      <c r="TC99" s="149"/>
      <c r="TD99" s="149"/>
      <c r="TE99" s="149"/>
      <c r="TF99" s="149"/>
      <c r="TG99" s="149"/>
      <c r="TH99" s="149"/>
      <c r="TI99" s="149"/>
      <c r="TJ99" s="149"/>
      <c r="TK99" s="149"/>
      <c r="TL99" s="149"/>
      <c r="TM99" s="149"/>
      <c r="TN99" s="149"/>
      <c r="TO99" s="149"/>
      <c r="TP99" s="149"/>
      <c r="TQ99" s="149"/>
      <c r="TR99" s="149"/>
      <c r="TS99" s="149"/>
      <c r="TT99" s="149"/>
      <c r="TU99" s="149"/>
      <c r="TV99" s="149"/>
      <c r="TW99" s="149"/>
      <c r="TX99" s="149"/>
      <c r="TY99" s="149"/>
      <c r="TZ99" s="149"/>
      <c r="UA99" s="149"/>
      <c r="UB99" s="149"/>
      <c r="UC99" s="149"/>
      <c r="UD99" s="149"/>
      <c r="UE99" s="149"/>
      <c r="UF99" s="149"/>
      <c r="UG99" s="149"/>
      <c r="UH99" s="149"/>
      <c r="UI99" s="149"/>
      <c r="UJ99" s="149"/>
      <c r="UK99" s="149"/>
      <c r="UL99" s="149"/>
      <c r="UM99" s="149"/>
      <c r="UN99" s="149"/>
      <c r="UO99" s="149"/>
      <c r="UP99" s="149"/>
      <c r="UQ99" s="149"/>
      <c r="UR99" s="149"/>
      <c r="US99" s="149"/>
      <c r="UT99" s="149"/>
      <c r="UU99" s="149"/>
      <c r="UV99" s="149"/>
      <c r="UW99" s="149"/>
      <c r="UX99" s="149"/>
      <c r="UY99" s="149"/>
      <c r="UZ99" s="149"/>
      <c r="VA99" s="149"/>
      <c r="VB99" s="149"/>
      <c r="VC99" s="149"/>
      <c r="VD99" s="149"/>
      <c r="VE99" s="149"/>
      <c r="VF99" s="149"/>
      <c r="VG99" s="149"/>
      <c r="VH99" s="149"/>
      <c r="VI99" s="149"/>
      <c r="VJ99" s="149"/>
      <c r="VK99" s="149"/>
      <c r="VL99" s="149"/>
      <c r="VM99" s="149"/>
      <c r="VN99" s="149"/>
      <c r="VO99" s="149"/>
      <c r="VP99" s="149"/>
      <c r="VQ99" s="149"/>
      <c r="VR99" s="149"/>
      <c r="VS99" s="149"/>
      <c r="VT99" s="149"/>
      <c r="VU99" s="149"/>
      <c r="VV99" s="149"/>
      <c r="VW99" s="149"/>
      <c r="VX99" s="149"/>
      <c r="VY99" s="149"/>
      <c r="VZ99" s="149"/>
      <c r="WA99" s="149"/>
      <c r="WB99" s="149"/>
      <c r="WC99" s="149"/>
      <c r="WD99" s="149"/>
      <c r="WE99" s="149"/>
      <c r="WF99" s="149"/>
      <c r="WG99" s="149"/>
      <c r="WH99" s="149"/>
      <c r="WI99" s="149"/>
      <c r="WJ99" s="149"/>
      <c r="WK99" s="149"/>
      <c r="WL99" s="149"/>
      <c r="WM99" s="149"/>
      <c r="WN99" s="149"/>
      <c r="WO99" s="149"/>
      <c r="WP99" s="149"/>
      <c r="WQ99" s="149"/>
      <c r="WR99" s="149"/>
      <c r="WS99" s="149"/>
      <c r="WT99" s="149"/>
      <c r="WU99" s="149"/>
      <c r="WV99" s="149"/>
      <c r="WW99" s="149"/>
      <c r="WX99" s="149"/>
      <c r="WY99" s="149"/>
      <c r="WZ99" s="149"/>
      <c r="XA99" s="149"/>
      <c r="XB99" s="149"/>
      <c r="XC99" s="149"/>
      <c r="XD99" s="149"/>
      <c r="XE99" s="149"/>
      <c r="XF99" s="149"/>
      <c r="XG99" s="149"/>
      <c r="XH99" s="149"/>
      <c r="XI99" s="149"/>
      <c r="XJ99" s="149"/>
      <c r="XK99" s="149"/>
      <c r="XL99" s="149"/>
      <c r="XM99" s="149"/>
      <c r="XN99" s="149"/>
      <c r="XO99" s="149"/>
      <c r="XP99" s="149"/>
      <c r="XQ99" s="149"/>
      <c r="XR99" s="149"/>
      <c r="XS99" s="149"/>
      <c r="XT99" s="149"/>
      <c r="XU99" s="149"/>
      <c r="XV99" s="149"/>
      <c r="XW99" s="149"/>
      <c r="XX99" s="149"/>
      <c r="XY99" s="149"/>
      <c r="XZ99" s="149"/>
      <c r="YA99" s="149"/>
      <c r="YB99" s="149"/>
      <c r="YC99" s="149"/>
      <c r="YD99" s="149"/>
      <c r="YE99" s="149"/>
      <c r="YF99" s="149"/>
      <c r="YG99" s="149"/>
      <c r="YH99" s="149"/>
      <c r="YI99" s="149"/>
      <c r="YJ99" s="149"/>
      <c r="YK99" s="149"/>
      <c r="YL99" s="149"/>
      <c r="YM99" s="149"/>
      <c r="YN99" s="149"/>
      <c r="YO99" s="149"/>
      <c r="YP99" s="149"/>
      <c r="YQ99" s="149"/>
      <c r="YR99" s="149"/>
      <c r="YS99" s="149"/>
      <c r="YT99" s="149"/>
      <c r="YU99" s="149"/>
      <c r="YV99" s="149"/>
      <c r="YW99" s="149"/>
      <c r="YX99" s="149"/>
      <c r="YY99" s="149"/>
      <c r="YZ99" s="149"/>
      <c r="ZA99" s="149"/>
      <c r="ZB99" s="149"/>
      <c r="ZC99" s="149"/>
      <c r="ZD99" s="149"/>
      <c r="ZE99" s="149"/>
      <c r="ZF99" s="149"/>
      <c r="ZG99" s="149"/>
      <c r="ZH99" s="149"/>
      <c r="ZI99" s="149"/>
      <c r="ZJ99" s="149"/>
      <c r="ZK99" s="149"/>
      <c r="ZL99" s="149"/>
      <c r="ZM99" s="149"/>
      <c r="ZN99" s="149"/>
      <c r="ZO99" s="149"/>
      <c r="ZP99" s="149"/>
      <c r="ZQ99" s="149"/>
      <c r="ZR99" s="149"/>
      <c r="ZS99" s="149"/>
      <c r="ZT99" s="149"/>
      <c r="ZU99" s="149"/>
      <c r="ZV99" s="149"/>
      <c r="ZW99" s="149"/>
      <c r="ZX99" s="149"/>
      <c r="ZY99" s="149"/>
      <c r="ZZ99" s="149"/>
      <c r="AAA99" s="149"/>
      <c r="AAB99" s="149"/>
      <c r="AAC99" s="149"/>
      <c r="AAD99" s="149"/>
      <c r="AAE99" s="149"/>
      <c r="AAF99" s="149"/>
      <c r="AAG99" s="149"/>
      <c r="AAH99" s="149"/>
      <c r="AAI99" s="149"/>
      <c r="AAJ99" s="149"/>
      <c r="AAK99" s="149"/>
      <c r="AAL99" s="149"/>
      <c r="AAM99" s="149"/>
      <c r="AAN99" s="149"/>
      <c r="AAO99" s="149"/>
      <c r="AAP99" s="149"/>
      <c r="AAQ99" s="149"/>
      <c r="AAR99" s="149"/>
      <c r="AAS99" s="149"/>
      <c r="AAT99" s="149"/>
      <c r="AAU99" s="149"/>
      <c r="AAV99" s="149"/>
      <c r="AAW99" s="149"/>
      <c r="AAX99" s="149"/>
      <c r="AAY99" s="149"/>
      <c r="AAZ99" s="149"/>
      <c r="ABA99" s="149"/>
      <c r="ABB99" s="149"/>
      <c r="ABC99" s="149"/>
      <c r="ABD99" s="149"/>
      <c r="ABE99" s="149"/>
      <c r="ABF99" s="149"/>
      <c r="ABG99" s="149"/>
      <c r="ABH99" s="149"/>
      <c r="ABI99" s="149"/>
      <c r="ABJ99" s="149"/>
      <c r="ABK99" s="149"/>
      <c r="ABL99" s="149"/>
      <c r="ABM99" s="149"/>
      <c r="ABN99" s="149"/>
      <c r="ABO99" s="149"/>
      <c r="ABP99" s="149"/>
      <c r="ABQ99" s="149"/>
      <c r="ABR99" s="149"/>
      <c r="ABS99" s="149"/>
      <c r="ABT99" s="149"/>
      <c r="ABU99" s="149"/>
      <c r="ABV99" s="149"/>
      <c r="ABW99" s="149"/>
      <c r="ABX99" s="149"/>
      <c r="ABY99" s="149"/>
      <c r="ABZ99" s="149"/>
      <c r="ACA99" s="149"/>
      <c r="ACB99" s="149"/>
      <c r="ACC99" s="149"/>
      <c r="ACD99" s="149"/>
      <c r="ACE99" s="149"/>
      <c r="ACF99" s="149"/>
      <c r="ACG99" s="149"/>
      <c r="ACH99" s="149"/>
      <c r="ACI99" s="149"/>
      <c r="ACJ99" s="149"/>
      <c r="ACK99" s="149"/>
      <c r="ACL99" s="149"/>
      <c r="ACM99" s="149"/>
      <c r="ACN99" s="149"/>
      <c r="ACO99" s="149"/>
      <c r="ACP99" s="149"/>
      <c r="ACQ99" s="149"/>
      <c r="ACR99" s="149"/>
      <c r="ACS99" s="149"/>
      <c r="ACT99" s="149"/>
      <c r="ACU99" s="149"/>
      <c r="ACV99" s="149"/>
      <c r="ACW99" s="149"/>
      <c r="ACX99" s="149"/>
      <c r="ACY99" s="149"/>
      <c r="ACZ99" s="149"/>
      <c r="ADA99" s="149"/>
      <c r="ADB99" s="149"/>
      <c r="ADC99" s="149"/>
      <c r="ADD99" s="149"/>
      <c r="ADE99" s="149"/>
      <c r="ADF99" s="149"/>
      <c r="ADG99" s="149"/>
      <c r="ADH99" s="149"/>
      <c r="ADI99" s="149"/>
      <c r="ADJ99" s="149"/>
      <c r="ADK99" s="149"/>
      <c r="ADL99" s="149"/>
      <c r="ADM99" s="149"/>
      <c r="ADN99" s="149"/>
      <c r="ADO99" s="149"/>
      <c r="ADP99" s="149"/>
      <c r="ADQ99" s="149"/>
      <c r="ADR99" s="149"/>
      <c r="ADS99" s="149"/>
      <c r="ADT99" s="149"/>
      <c r="ADU99" s="149"/>
      <c r="ADV99" s="149"/>
      <c r="ADW99" s="149"/>
      <c r="ADX99" s="149"/>
      <c r="ADY99" s="149"/>
      <c r="ADZ99" s="149"/>
      <c r="AEA99" s="149"/>
      <c r="AEB99" s="149"/>
      <c r="AEC99" s="149"/>
      <c r="AED99" s="149"/>
      <c r="AEE99" s="149"/>
      <c r="AEF99" s="149"/>
      <c r="AEG99" s="149"/>
      <c r="AEH99" s="149"/>
      <c r="AEI99" s="149"/>
      <c r="AEJ99" s="149"/>
      <c r="AEK99" s="149"/>
      <c r="AEL99" s="149"/>
      <c r="AEM99" s="149"/>
      <c r="AEN99" s="149"/>
      <c r="AEO99" s="149"/>
      <c r="AEP99" s="149"/>
      <c r="AEQ99" s="149"/>
      <c r="AER99" s="149"/>
      <c r="AES99" s="149"/>
      <c r="AET99" s="149"/>
      <c r="AEU99" s="149"/>
      <c r="AEV99" s="149"/>
      <c r="AEW99" s="149"/>
      <c r="AEX99" s="149"/>
      <c r="AEY99" s="149"/>
      <c r="AEZ99" s="149"/>
      <c r="AFA99" s="149"/>
      <c r="AFB99" s="149"/>
      <c r="AFC99" s="149"/>
      <c r="AFD99" s="149"/>
      <c r="AFE99" s="149"/>
      <c r="AFF99" s="149"/>
      <c r="AFG99" s="149"/>
      <c r="AFH99" s="149"/>
      <c r="AFI99" s="149"/>
      <c r="AFJ99" s="149"/>
      <c r="AFK99" s="149"/>
      <c r="AFL99" s="149"/>
      <c r="AFM99" s="149"/>
      <c r="AFN99" s="149"/>
      <c r="AFO99" s="149"/>
      <c r="AFP99" s="149"/>
      <c r="AFQ99" s="149"/>
      <c r="AFR99" s="149"/>
      <c r="AFS99" s="149"/>
      <c r="AFT99" s="149"/>
      <c r="AFU99" s="149"/>
      <c r="AFV99" s="149"/>
      <c r="AFW99" s="149"/>
      <c r="AFX99" s="149"/>
      <c r="AFY99" s="149"/>
      <c r="AFZ99" s="149"/>
      <c r="AGA99" s="149"/>
      <c r="AGB99" s="149"/>
      <c r="AGC99" s="149"/>
      <c r="AGD99" s="149"/>
      <c r="AGE99" s="149"/>
      <c r="AGF99" s="149"/>
      <c r="AGG99" s="149"/>
      <c r="AGH99" s="149"/>
      <c r="AGI99" s="149"/>
      <c r="AGJ99" s="149"/>
      <c r="AGK99" s="149"/>
      <c r="AGL99" s="149"/>
      <c r="AGM99" s="149"/>
      <c r="AGN99" s="149"/>
      <c r="AGO99" s="149"/>
      <c r="AGP99" s="149"/>
      <c r="AGQ99" s="149"/>
      <c r="AGR99" s="149"/>
      <c r="AGS99" s="149"/>
      <c r="AGT99" s="149"/>
      <c r="AGU99" s="149"/>
      <c r="AGV99" s="149"/>
      <c r="AGW99" s="149"/>
      <c r="AGX99" s="149"/>
      <c r="AGY99" s="149"/>
      <c r="AGZ99" s="149"/>
      <c r="AHA99" s="149"/>
      <c r="AHB99" s="149"/>
      <c r="AHC99" s="149"/>
      <c r="AHD99" s="149"/>
      <c r="AHE99" s="149"/>
      <c r="AHF99" s="149"/>
      <c r="AHG99" s="149"/>
      <c r="AHH99" s="149"/>
      <c r="AHI99" s="149"/>
      <c r="AHJ99" s="149"/>
      <c r="AHK99" s="149"/>
      <c r="AHL99" s="149"/>
      <c r="AHM99" s="149"/>
      <c r="AHN99" s="149"/>
      <c r="AHO99" s="149"/>
      <c r="AHP99" s="149"/>
      <c r="AHQ99" s="149"/>
      <c r="AHR99" s="149"/>
      <c r="AHS99" s="149"/>
      <c r="AHT99" s="149"/>
      <c r="AHU99" s="149"/>
      <c r="AHV99" s="149"/>
      <c r="AHW99" s="149"/>
      <c r="AHX99" s="149"/>
      <c r="AHY99" s="149"/>
      <c r="AHZ99" s="149"/>
      <c r="AIA99" s="149"/>
      <c r="AIB99" s="149"/>
      <c r="AIC99" s="149"/>
      <c r="AID99" s="149"/>
      <c r="AIE99" s="149"/>
      <c r="AIF99" s="149"/>
      <c r="AIG99" s="149"/>
      <c r="AIH99" s="149"/>
      <c r="AII99" s="149"/>
      <c r="AIJ99" s="149"/>
      <c r="AIK99" s="149"/>
      <c r="AIL99" s="149"/>
      <c r="AIM99" s="149"/>
      <c r="AIN99" s="149"/>
      <c r="AIO99" s="149"/>
      <c r="AIP99" s="149"/>
      <c r="AIQ99" s="149"/>
      <c r="AIR99" s="149"/>
      <c r="AIS99" s="149"/>
      <c r="AIT99" s="149"/>
      <c r="AIU99" s="149"/>
      <c r="AIV99" s="149"/>
      <c r="AIW99" s="149"/>
      <c r="AIX99" s="149"/>
      <c r="AIY99" s="149"/>
      <c r="AIZ99" s="149"/>
      <c r="AJA99" s="149"/>
      <c r="AJB99" s="149"/>
      <c r="AJC99" s="149"/>
      <c r="AJD99" s="149"/>
      <c r="AJE99" s="149"/>
      <c r="AJF99" s="149"/>
      <c r="AJG99" s="149"/>
      <c r="AJH99" s="149"/>
      <c r="AJI99" s="149"/>
      <c r="AJJ99" s="149"/>
      <c r="AJK99" s="149"/>
      <c r="AJL99" s="149"/>
      <c r="AJM99" s="149"/>
      <c r="AJN99" s="149"/>
      <c r="AJO99" s="149"/>
      <c r="AJP99" s="149"/>
      <c r="AJQ99" s="149"/>
      <c r="AJR99" s="149"/>
      <c r="AJS99" s="149"/>
      <c r="AJT99" s="149"/>
      <c r="AJU99" s="149"/>
      <c r="AJV99" s="149"/>
      <c r="AJW99" s="149"/>
      <c r="AJX99" s="149"/>
      <c r="AJY99" s="149"/>
      <c r="AJZ99" s="149"/>
      <c r="AKA99" s="149"/>
      <c r="AKB99" s="149"/>
      <c r="AKC99" s="149"/>
      <c r="AKD99" s="149"/>
      <c r="AKE99" s="149"/>
      <c r="AKF99" s="149"/>
      <c r="AKG99" s="149"/>
      <c r="AKH99" s="149"/>
      <c r="AKI99" s="149"/>
      <c r="AKJ99" s="149"/>
      <c r="AKK99" s="149"/>
      <c r="AKL99" s="149"/>
      <c r="AKM99" s="149"/>
      <c r="AKN99" s="149"/>
      <c r="AKO99" s="149"/>
      <c r="AKP99" s="149"/>
      <c r="AKQ99" s="149"/>
      <c r="AKR99" s="149"/>
      <c r="AKS99" s="149"/>
      <c r="AKT99" s="149"/>
      <c r="AKU99" s="149"/>
      <c r="AKV99" s="149"/>
      <c r="AKW99" s="149"/>
      <c r="AKX99" s="149"/>
      <c r="AKY99" s="149"/>
      <c r="AKZ99" s="149"/>
      <c r="ALA99" s="149"/>
      <c r="ALB99" s="149"/>
      <c r="ALC99" s="149"/>
      <c r="ALD99" s="149"/>
      <c r="ALE99" s="149"/>
      <c r="ALF99" s="149"/>
      <c r="ALG99" s="149"/>
      <c r="ALH99" s="149"/>
      <c r="ALI99" s="149"/>
      <c r="ALJ99" s="149"/>
      <c r="ALK99" s="149"/>
      <c r="ALL99" s="149"/>
      <c r="ALM99" s="149"/>
      <c r="ALN99" s="149"/>
      <c r="ALO99" s="149"/>
      <c r="ALP99" s="149"/>
      <c r="ALQ99" s="149"/>
      <c r="ALR99" s="149"/>
      <c r="ALS99" s="149"/>
      <c r="ALT99" s="149"/>
      <c r="ALU99" s="149"/>
      <c r="ALV99" s="149"/>
      <c r="ALW99" s="149"/>
      <c r="ALX99" s="149"/>
      <c r="ALY99" s="149"/>
      <c r="ALZ99" s="149"/>
      <c r="AMA99" s="149"/>
      <c r="AMB99" s="149"/>
      <c r="AMC99" s="149"/>
      <c r="AMD99" s="149"/>
      <c r="AME99" s="149"/>
      <c r="AMF99" s="149"/>
      <c r="AMG99" s="149"/>
      <c r="AMH99" s="149"/>
      <c r="AMI99" s="149"/>
      <c r="AMJ99" s="149"/>
      <c r="AMK99" s="149"/>
      <c r="AML99" s="149"/>
      <c r="AMM99" s="149"/>
      <c r="AMN99" s="149"/>
      <c r="AMO99" s="149"/>
      <c r="AMP99" s="149"/>
      <c r="AMQ99" s="149"/>
      <c r="AMR99" s="149"/>
      <c r="AMS99" s="149"/>
      <c r="AMT99" s="149"/>
      <c r="AMU99" s="149"/>
      <c r="AMV99" s="149"/>
      <c r="AMW99" s="149"/>
      <c r="AMX99" s="149"/>
      <c r="AMY99" s="149"/>
      <c r="AMZ99" s="149"/>
      <c r="ANA99" s="149"/>
      <c r="ANB99" s="149"/>
      <c r="ANC99" s="149"/>
      <c r="AND99" s="149"/>
      <c r="ANE99" s="149"/>
      <c r="ANF99" s="149"/>
      <c r="ANG99" s="149"/>
      <c r="ANH99" s="149"/>
      <c r="ANI99" s="149"/>
      <c r="ANJ99" s="149"/>
      <c r="ANK99" s="149"/>
      <c r="ANL99" s="149"/>
      <c r="ANM99" s="149"/>
      <c r="ANN99" s="149"/>
      <c r="ANO99" s="149"/>
      <c r="ANP99" s="149"/>
      <c r="ANQ99" s="149"/>
      <c r="ANR99" s="149"/>
      <c r="ANS99" s="149"/>
      <c r="ANT99" s="149"/>
      <c r="ANU99" s="149"/>
      <c r="ANV99" s="149"/>
      <c r="ANW99" s="149"/>
      <c r="ANX99" s="149"/>
      <c r="ANY99" s="149"/>
      <c r="ANZ99" s="149"/>
      <c r="AOA99" s="149"/>
      <c r="AOB99" s="149"/>
      <c r="AOC99" s="149"/>
      <c r="AOD99" s="149"/>
      <c r="AOE99" s="149"/>
      <c r="AOF99" s="149"/>
      <c r="AOG99" s="149"/>
      <c r="AOH99" s="149"/>
      <c r="AOI99" s="149"/>
      <c r="AOJ99" s="149"/>
      <c r="AOK99" s="149"/>
      <c r="AOL99" s="149"/>
      <c r="AOM99" s="149"/>
      <c r="AON99" s="149"/>
      <c r="AOO99" s="149"/>
      <c r="AOP99" s="149"/>
      <c r="AOQ99" s="149"/>
      <c r="AOR99" s="149"/>
      <c r="AOS99" s="149"/>
      <c r="AOT99" s="149"/>
      <c r="AOU99" s="149"/>
      <c r="AOV99" s="149"/>
      <c r="AOW99" s="149"/>
      <c r="AOX99" s="149"/>
      <c r="AOY99" s="149"/>
      <c r="AOZ99" s="149"/>
      <c r="APA99" s="149"/>
      <c r="APB99" s="149"/>
      <c r="APC99" s="149"/>
      <c r="APD99" s="149"/>
      <c r="APE99" s="149"/>
      <c r="APF99" s="149"/>
      <c r="APG99" s="149"/>
      <c r="APH99" s="149"/>
      <c r="API99" s="149"/>
      <c r="APJ99" s="149"/>
      <c r="APK99" s="149"/>
      <c r="APL99" s="149"/>
      <c r="APM99" s="149"/>
      <c r="APN99" s="149"/>
      <c r="APO99" s="149"/>
      <c r="APP99" s="149"/>
      <c r="APQ99" s="149"/>
      <c r="APR99" s="149"/>
      <c r="APS99" s="149"/>
      <c r="APT99" s="149"/>
      <c r="APU99" s="149"/>
      <c r="APV99" s="149"/>
      <c r="APW99" s="149"/>
      <c r="APX99" s="149"/>
      <c r="APY99" s="149"/>
      <c r="APZ99" s="149"/>
      <c r="AQA99" s="149"/>
      <c r="AQB99" s="149"/>
      <c r="AQC99" s="149"/>
      <c r="AQD99" s="149"/>
      <c r="AQE99" s="149"/>
      <c r="AQF99" s="149"/>
      <c r="AQG99" s="149"/>
      <c r="AQH99" s="149"/>
      <c r="AQI99" s="149"/>
      <c r="AQJ99" s="149"/>
      <c r="AQK99" s="149"/>
      <c r="AQL99" s="149"/>
      <c r="AQM99" s="149"/>
      <c r="AQN99" s="149"/>
      <c r="AQO99" s="149"/>
      <c r="AQP99" s="149"/>
      <c r="AQQ99" s="149"/>
      <c r="AQR99" s="149"/>
      <c r="AQS99" s="149"/>
      <c r="AQT99" s="149"/>
      <c r="AQU99" s="149"/>
      <c r="AQV99" s="149"/>
      <c r="AQW99" s="149"/>
      <c r="AQX99" s="149"/>
      <c r="AQY99" s="149"/>
      <c r="AQZ99" s="149"/>
      <c r="ARA99" s="149"/>
      <c r="ARB99" s="149"/>
      <c r="ARC99" s="149"/>
      <c r="ARD99" s="149"/>
      <c r="ARE99" s="149"/>
      <c r="ARF99" s="149"/>
      <c r="ARG99" s="149"/>
      <c r="ARH99" s="149"/>
      <c r="ARI99" s="149"/>
      <c r="ARJ99" s="149"/>
      <c r="ARK99" s="149"/>
      <c r="ARL99" s="149"/>
      <c r="ARM99" s="149"/>
      <c r="ARN99" s="149"/>
      <c r="ARO99" s="149"/>
      <c r="ARP99" s="149"/>
      <c r="ARQ99" s="149"/>
      <c r="ARR99" s="149"/>
      <c r="ARS99" s="149"/>
      <c r="ART99" s="149"/>
      <c r="ARU99" s="149"/>
      <c r="ARV99" s="149"/>
      <c r="ARW99" s="149"/>
      <c r="ARX99" s="149"/>
      <c r="ARY99" s="149"/>
      <c r="ARZ99" s="149"/>
      <c r="ASA99" s="149"/>
      <c r="ASB99" s="149"/>
      <c r="ASC99" s="149"/>
      <c r="ASD99" s="149"/>
      <c r="ASE99" s="149"/>
      <c r="ASF99" s="149"/>
      <c r="ASG99" s="149"/>
      <c r="ASH99" s="149"/>
      <c r="ASI99" s="149"/>
      <c r="ASJ99" s="149"/>
      <c r="ASK99" s="149"/>
      <c r="ASL99" s="149"/>
      <c r="ASM99" s="149"/>
      <c r="ASN99" s="149"/>
      <c r="ASO99" s="149"/>
      <c r="ASP99" s="149"/>
      <c r="ASQ99" s="149"/>
      <c r="ASR99" s="149"/>
      <c r="ASS99" s="149"/>
      <c r="AST99" s="149"/>
      <c r="ASU99" s="149"/>
      <c r="ASV99" s="149"/>
      <c r="ASW99" s="149"/>
      <c r="ASX99" s="149"/>
      <c r="ASY99" s="149"/>
      <c r="ASZ99" s="149"/>
      <c r="ATA99" s="149"/>
      <c r="ATB99" s="149"/>
      <c r="ATC99" s="149"/>
      <c r="ATD99" s="149"/>
      <c r="ATE99" s="149"/>
      <c r="ATF99" s="149"/>
      <c r="ATG99" s="149"/>
      <c r="ATH99" s="149"/>
      <c r="ATI99" s="149"/>
      <c r="ATJ99" s="149"/>
      <c r="ATK99" s="149"/>
      <c r="ATL99" s="149"/>
    </row>
    <row r="100" spans="1:1208">
      <c r="A100">
        <v>7290</v>
      </c>
      <c r="B100" s="194" t="s">
        <v>110</v>
      </c>
      <c r="C100" s="194"/>
      <c r="D100" s="194"/>
      <c r="E100" s="194"/>
      <c r="F100" s="195"/>
      <c r="G100" s="195"/>
      <c r="H100" s="194"/>
      <c r="I100" s="194"/>
      <c r="J100" s="194"/>
      <c r="K100" s="194"/>
      <c r="L100" s="194"/>
      <c r="M100" s="196"/>
      <c r="N100" s="196"/>
      <c r="O100" s="196"/>
      <c r="P100" s="196"/>
      <c r="Q100" s="196"/>
      <c r="R100" s="195">
        <f>SUM(M100:Q100)</f>
        <v>0</v>
      </c>
      <c r="S100" s="183"/>
    </row>
    <row r="101" spans="1:1208">
      <c r="A101">
        <v>6340</v>
      </c>
      <c r="B101" s="194" t="s">
        <v>111</v>
      </c>
      <c r="C101" s="194"/>
      <c r="D101" s="194"/>
      <c r="E101" s="194"/>
      <c r="F101" s="195"/>
      <c r="G101" s="195"/>
      <c r="H101" s="194"/>
      <c r="I101" s="194"/>
      <c r="J101" s="194"/>
      <c r="K101" s="194"/>
      <c r="L101" s="194"/>
      <c r="M101" s="196"/>
      <c r="N101" s="196"/>
      <c r="O101" s="196"/>
      <c r="P101" s="196"/>
      <c r="Q101" s="196"/>
      <c r="R101" s="195">
        <f t="shared" ref="R101:R104" si="51">SUM(M101:Q101)</f>
        <v>0</v>
      </c>
      <c r="S101" s="183"/>
    </row>
    <row r="102" spans="1:1208">
      <c r="A102">
        <v>7283</v>
      </c>
      <c r="B102" s="194" t="s">
        <v>102</v>
      </c>
      <c r="C102" s="194"/>
      <c r="D102" s="194"/>
      <c r="E102" s="194"/>
      <c r="F102" s="195"/>
      <c r="G102" s="195"/>
      <c r="H102" s="194"/>
      <c r="I102" s="194"/>
      <c r="J102" s="194"/>
      <c r="K102" s="194"/>
      <c r="L102" s="194"/>
      <c r="M102" s="196"/>
      <c r="N102" s="196"/>
      <c r="O102" s="196"/>
      <c r="P102" s="196"/>
      <c r="Q102" s="196"/>
      <c r="R102" s="195">
        <f t="shared" si="51"/>
        <v>0</v>
      </c>
      <c r="S102" s="183"/>
    </row>
    <row r="103" spans="1:1208">
      <c r="A103">
        <v>7283</v>
      </c>
      <c r="B103" s="194" t="s">
        <v>112</v>
      </c>
      <c r="C103" s="194"/>
      <c r="D103" s="194"/>
      <c r="E103" s="194"/>
      <c r="F103" s="195"/>
      <c r="G103" s="195"/>
      <c r="H103" s="194"/>
      <c r="I103" s="194"/>
      <c r="J103" s="194"/>
      <c r="K103" s="194"/>
      <c r="L103" s="194"/>
      <c r="M103" s="196"/>
      <c r="N103" s="196"/>
      <c r="O103" s="196"/>
      <c r="P103" s="196"/>
      <c r="Q103" s="196"/>
      <c r="R103" s="195">
        <f t="shared" si="51"/>
        <v>0</v>
      </c>
      <c r="S103" s="183"/>
    </row>
    <row r="104" spans="1:1208">
      <c r="A104">
        <v>7283</v>
      </c>
      <c r="B104" s="194" t="s">
        <v>113</v>
      </c>
      <c r="C104" s="194"/>
      <c r="D104" s="194"/>
      <c r="E104" s="194"/>
      <c r="F104" s="195"/>
      <c r="G104" s="195"/>
      <c r="H104" s="194"/>
      <c r="I104" s="194"/>
      <c r="J104" s="194"/>
      <c r="K104" s="194"/>
      <c r="L104" s="194"/>
      <c r="M104" s="196"/>
      <c r="N104" s="196"/>
      <c r="O104" s="196"/>
      <c r="P104" s="196"/>
      <c r="Q104" s="196"/>
      <c r="R104" s="195">
        <f t="shared" si="51"/>
        <v>0</v>
      </c>
      <c r="S104" s="183"/>
    </row>
    <row r="105" spans="1:1208">
      <c r="B105" s="197" t="s">
        <v>114</v>
      </c>
      <c r="C105" s="197"/>
      <c r="D105" s="197"/>
      <c r="E105" s="197"/>
      <c r="F105" s="198"/>
      <c r="G105" s="198"/>
      <c r="H105" s="197"/>
      <c r="I105" s="197"/>
      <c r="J105" s="197"/>
      <c r="K105" s="197"/>
      <c r="L105" s="197"/>
      <c r="M105" s="198">
        <f>SUM(M100:M104)</f>
        <v>0</v>
      </c>
      <c r="N105" s="198">
        <f t="shared" ref="N105:Q105" si="52">SUM(N100:N104)</f>
        <v>0</v>
      </c>
      <c r="O105" s="198">
        <f t="shared" si="52"/>
        <v>0</v>
      </c>
      <c r="P105" s="198">
        <f t="shared" si="52"/>
        <v>0</v>
      </c>
      <c r="Q105" s="198">
        <f t="shared" si="52"/>
        <v>0</v>
      </c>
      <c r="R105" s="198">
        <f>SUM(R100:R104)</f>
        <v>0</v>
      </c>
      <c r="S105" s="183">
        <f>SUM(M105:Q105)</f>
        <v>0</v>
      </c>
    </row>
    <row r="106" spans="1:1208" ht="15" customHeight="1">
      <c r="B106" s="200" t="s">
        <v>115</v>
      </c>
      <c r="C106" s="175"/>
    </row>
    <row r="108" spans="1:1208" s="173" customFormat="1">
      <c r="A108" s="149"/>
      <c r="B108" s="163" t="s">
        <v>116</v>
      </c>
      <c r="F108" s="181"/>
      <c r="G108" s="181"/>
      <c r="M108" s="173" t="str">
        <f>M99</f>
        <v>BP 1</v>
      </c>
      <c r="N108" s="173" t="str">
        <f t="shared" ref="N108:R108" si="53">N99</f>
        <v>BP 2</v>
      </c>
      <c r="O108" s="173" t="str">
        <f t="shared" si="53"/>
        <v>BP 3</v>
      </c>
      <c r="P108" s="173" t="str">
        <f t="shared" si="53"/>
        <v>BP 4</v>
      </c>
      <c r="Q108" s="173" t="str">
        <f t="shared" si="53"/>
        <v>BP 5</v>
      </c>
      <c r="R108" s="173" t="str">
        <f t="shared" si="53"/>
        <v>Total</v>
      </c>
      <c r="T108" s="149"/>
      <c r="U108" s="149"/>
      <c r="V108" s="149"/>
      <c r="W108" s="149"/>
      <c r="X108" s="149"/>
      <c r="Y108" s="149"/>
      <c r="Z108" s="149"/>
      <c r="AA108" s="149"/>
      <c r="AB108" s="149"/>
      <c r="AC108" s="149"/>
      <c r="AD108" s="149"/>
      <c r="AE108" s="149"/>
      <c r="AF108" s="149"/>
      <c r="AG108" s="149"/>
      <c r="AH108" s="149"/>
      <c r="AI108" s="149"/>
      <c r="AJ108" s="149"/>
      <c r="AK108" s="149"/>
      <c r="AL108" s="149"/>
      <c r="AM108" s="149"/>
      <c r="AN108" s="149"/>
      <c r="AO108" s="149"/>
      <c r="AP108" s="149"/>
      <c r="AQ108" s="149"/>
      <c r="AR108" s="149"/>
      <c r="AS108" s="149"/>
      <c r="AT108" s="149"/>
      <c r="AU108" s="149"/>
      <c r="AV108" s="149"/>
      <c r="AW108" s="149"/>
      <c r="AX108" s="149"/>
      <c r="AY108" s="149"/>
      <c r="AZ108" s="149"/>
      <c r="BA108" s="149"/>
      <c r="BB108" s="149"/>
      <c r="BC108" s="149"/>
      <c r="BD108" s="149"/>
      <c r="BE108" s="149"/>
      <c r="BF108" s="149"/>
      <c r="BG108" s="149"/>
      <c r="BH108" s="149"/>
      <c r="BI108" s="149"/>
      <c r="BJ108" s="149"/>
      <c r="BK108" s="149"/>
      <c r="BL108" s="149"/>
      <c r="BM108" s="149"/>
      <c r="BN108" s="149"/>
      <c r="BO108" s="149"/>
      <c r="BP108" s="149"/>
      <c r="BQ108" s="149"/>
      <c r="BR108" s="149"/>
      <c r="BS108" s="149"/>
      <c r="BT108" s="149"/>
      <c r="BU108" s="149"/>
      <c r="BV108" s="149"/>
      <c r="BW108" s="149"/>
      <c r="BX108" s="149"/>
      <c r="BY108" s="149"/>
      <c r="BZ108" s="149"/>
      <c r="CA108" s="149"/>
      <c r="CB108" s="149"/>
      <c r="CC108" s="149"/>
      <c r="CD108" s="149"/>
      <c r="CE108" s="149"/>
      <c r="CF108" s="149"/>
      <c r="CG108" s="149"/>
      <c r="CH108" s="149"/>
      <c r="CI108" s="149"/>
      <c r="CJ108" s="149"/>
      <c r="CK108" s="149"/>
      <c r="CL108" s="149"/>
      <c r="CM108" s="149"/>
      <c r="CN108" s="149"/>
      <c r="CO108" s="149"/>
      <c r="CP108" s="149"/>
      <c r="CQ108" s="149"/>
      <c r="CR108" s="149"/>
      <c r="CS108" s="149"/>
      <c r="CT108" s="149"/>
      <c r="CU108" s="149"/>
      <c r="CV108" s="149"/>
      <c r="CW108" s="149"/>
      <c r="CX108" s="149"/>
      <c r="CY108" s="149"/>
      <c r="CZ108" s="149"/>
      <c r="DA108" s="149"/>
      <c r="DB108" s="149"/>
      <c r="DC108" s="149"/>
      <c r="DD108" s="149"/>
      <c r="DE108" s="149"/>
      <c r="DF108" s="149"/>
      <c r="DG108" s="149"/>
      <c r="DH108" s="149"/>
      <c r="DI108" s="149"/>
      <c r="DJ108" s="149"/>
      <c r="DK108" s="149"/>
      <c r="DL108" s="149"/>
      <c r="DM108" s="149"/>
      <c r="DN108" s="149"/>
      <c r="DO108" s="149"/>
      <c r="DP108" s="149"/>
      <c r="DQ108" s="149"/>
      <c r="DR108" s="149"/>
      <c r="DS108" s="149"/>
      <c r="DT108" s="149"/>
      <c r="DU108" s="149"/>
      <c r="DV108" s="149"/>
      <c r="DW108" s="149"/>
      <c r="DX108" s="149"/>
      <c r="DY108" s="149"/>
      <c r="DZ108" s="149"/>
      <c r="EA108" s="149"/>
      <c r="EB108" s="149"/>
      <c r="EC108" s="149"/>
      <c r="ED108" s="149"/>
      <c r="EE108" s="149"/>
      <c r="EF108" s="149"/>
      <c r="EG108" s="149"/>
      <c r="EH108" s="149"/>
      <c r="EI108" s="149"/>
      <c r="EJ108" s="149"/>
      <c r="EK108" s="149"/>
      <c r="EL108" s="149"/>
      <c r="EM108" s="149"/>
      <c r="EN108" s="149"/>
      <c r="EO108" s="149"/>
      <c r="EP108" s="149"/>
      <c r="EQ108" s="149"/>
      <c r="ER108" s="149"/>
      <c r="ES108" s="149"/>
      <c r="ET108" s="149"/>
      <c r="EU108" s="149"/>
      <c r="EV108" s="149"/>
      <c r="EW108" s="149"/>
      <c r="EX108" s="149"/>
      <c r="EY108" s="149"/>
      <c r="EZ108" s="149"/>
      <c r="FA108" s="149"/>
      <c r="FB108" s="149"/>
      <c r="FC108" s="149"/>
      <c r="FD108" s="149"/>
      <c r="FE108" s="149"/>
      <c r="FF108" s="149"/>
      <c r="FG108" s="149"/>
      <c r="FH108" s="149"/>
      <c r="FI108" s="149"/>
      <c r="FJ108" s="149"/>
      <c r="FK108" s="149"/>
      <c r="FL108" s="149"/>
      <c r="FM108" s="149"/>
      <c r="FN108" s="149"/>
      <c r="FO108" s="149"/>
      <c r="FP108" s="149"/>
      <c r="FQ108" s="149"/>
      <c r="FR108" s="149"/>
      <c r="FS108" s="149"/>
      <c r="FT108" s="149"/>
      <c r="FU108" s="149"/>
      <c r="FV108" s="149"/>
      <c r="FW108" s="149"/>
      <c r="FX108" s="149"/>
      <c r="FY108" s="149"/>
      <c r="FZ108" s="149"/>
      <c r="GA108" s="149"/>
      <c r="GB108" s="149"/>
      <c r="GC108" s="149"/>
      <c r="GD108" s="149"/>
      <c r="GE108" s="149"/>
      <c r="GF108" s="149"/>
      <c r="GG108" s="149"/>
      <c r="GH108" s="149"/>
      <c r="GI108" s="149"/>
      <c r="GJ108" s="149"/>
      <c r="GK108" s="149"/>
      <c r="GL108" s="149"/>
      <c r="GM108" s="149"/>
      <c r="GN108" s="149"/>
      <c r="GO108" s="149"/>
      <c r="GP108" s="149"/>
      <c r="GQ108" s="149"/>
      <c r="GR108" s="149"/>
      <c r="GS108" s="149"/>
      <c r="GT108" s="149"/>
      <c r="GU108" s="149"/>
      <c r="GV108" s="149"/>
      <c r="GW108" s="149"/>
      <c r="GX108" s="149"/>
      <c r="GY108" s="149"/>
      <c r="GZ108" s="149"/>
      <c r="HA108" s="149"/>
      <c r="HB108" s="149"/>
      <c r="HC108" s="149"/>
      <c r="HD108" s="149"/>
      <c r="HE108" s="149"/>
      <c r="HF108" s="149"/>
      <c r="HG108" s="149"/>
      <c r="HH108" s="149"/>
      <c r="HI108" s="149"/>
      <c r="HJ108" s="149"/>
      <c r="HK108" s="149"/>
      <c r="HL108" s="149"/>
      <c r="HM108" s="149"/>
      <c r="HN108" s="149"/>
      <c r="HO108" s="149"/>
      <c r="HP108" s="149"/>
      <c r="HQ108" s="149"/>
      <c r="HR108" s="149"/>
      <c r="HS108" s="149"/>
      <c r="HT108" s="149"/>
      <c r="HU108" s="149"/>
      <c r="HV108" s="149"/>
      <c r="HW108" s="149"/>
      <c r="HX108" s="149"/>
      <c r="HY108" s="149"/>
      <c r="HZ108" s="149"/>
      <c r="IA108" s="149"/>
      <c r="IB108" s="149"/>
      <c r="IC108" s="149"/>
      <c r="ID108" s="149"/>
      <c r="IE108" s="149"/>
      <c r="IF108" s="149"/>
      <c r="IG108" s="149"/>
      <c r="IH108" s="149"/>
      <c r="II108" s="149"/>
      <c r="IJ108" s="149"/>
      <c r="IK108" s="149"/>
      <c r="IL108" s="149"/>
      <c r="IM108" s="149"/>
      <c r="IN108" s="149"/>
      <c r="IO108" s="149"/>
      <c r="IP108" s="149"/>
      <c r="IQ108" s="149"/>
      <c r="IR108" s="149"/>
      <c r="IS108" s="149"/>
      <c r="IT108" s="149"/>
      <c r="IU108" s="149"/>
      <c r="IV108" s="149"/>
      <c r="IW108" s="149"/>
      <c r="IX108" s="149"/>
      <c r="IY108" s="149"/>
      <c r="IZ108" s="149"/>
      <c r="JA108" s="149"/>
      <c r="JB108" s="149"/>
      <c r="JC108" s="149"/>
      <c r="JD108" s="149"/>
      <c r="JE108" s="149"/>
      <c r="JF108" s="149"/>
      <c r="JG108" s="149"/>
      <c r="JH108" s="149"/>
      <c r="JI108" s="149"/>
      <c r="JJ108" s="149"/>
      <c r="JK108" s="149"/>
      <c r="JL108" s="149"/>
      <c r="JM108" s="149"/>
      <c r="JN108" s="149"/>
      <c r="JO108" s="149"/>
      <c r="JP108" s="149"/>
      <c r="JQ108" s="149"/>
      <c r="JR108" s="149"/>
      <c r="JS108" s="149"/>
      <c r="JT108" s="149"/>
      <c r="JU108" s="149"/>
      <c r="JV108" s="149"/>
      <c r="JW108" s="149"/>
      <c r="JX108" s="149"/>
      <c r="JY108" s="149"/>
      <c r="JZ108" s="149"/>
      <c r="KA108" s="149"/>
      <c r="KB108" s="149"/>
      <c r="KC108" s="149"/>
      <c r="KD108" s="149"/>
      <c r="KE108" s="149"/>
      <c r="KF108" s="149"/>
      <c r="KG108" s="149"/>
      <c r="KH108" s="149"/>
      <c r="KI108" s="149"/>
      <c r="KJ108" s="149"/>
      <c r="KK108" s="149"/>
      <c r="KL108" s="149"/>
      <c r="KM108" s="149"/>
      <c r="KN108" s="149"/>
      <c r="KO108" s="149"/>
      <c r="KP108" s="149"/>
      <c r="KQ108" s="149"/>
      <c r="KR108" s="149"/>
      <c r="KS108" s="149"/>
      <c r="KT108" s="149"/>
      <c r="KU108" s="149"/>
      <c r="KV108" s="149"/>
      <c r="KW108" s="149"/>
      <c r="KX108" s="149"/>
      <c r="KY108" s="149"/>
      <c r="KZ108" s="149"/>
      <c r="LA108" s="149"/>
      <c r="LB108" s="149"/>
      <c r="LC108" s="149"/>
      <c r="LD108" s="149"/>
      <c r="LE108" s="149"/>
      <c r="LF108" s="149"/>
      <c r="LG108" s="149"/>
      <c r="LH108" s="149"/>
      <c r="LI108" s="149"/>
      <c r="LJ108" s="149"/>
      <c r="LK108" s="149"/>
      <c r="LL108" s="149"/>
      <c r="LM108" s="149"/>
      <c r="LN108" s="149"/>
      <c r="LO108" s="149"/>
      <c r="LP108" s="149"/>
      <c r="LQ108" s="149"/>
      <c r="LR108" s="149"/>
      <c r="LS108" s="149"/>
      <c r="LT108" s="149"/>
      <c r="LU108" s="149"/>
      <c r="LV108" s="149"/>
      <c r="LW108" s="149"/>
      <c r="LX108" s="149"/>
      <c r="LY108" s="149"/>
      <c r="LZ108" s="149"/>
      <c r="MA108" s="149"/>
      <c r="MB108" s="149"/>
      <c r="MC108" s="149"/>
      <c r="MD108" s="149"/>
      <c r="ME108" s="149"/>
      <c r="MF108" s="149"/>
      <c r="MG108" s="149"/>
      <c r="MH108" s="149"/>
      <c r="MI108" s="149"/>
      <c r="MJ108" s="149"/>
      <c r="MK108" s="149"/>
      <c r="ML108" s="149"/>
      <c r="MM108" s="149"/>
      <c r="MN108" s="149"/>
      <c r="MO108" s="149"/>
      <c r="MP108" s="149"/>
      <c r="MQ108" s="149"/>
      <c r="MR108" s="149"/>
      <c r="MS108" s="149"/>
      <c r="MT108" s="149"/>
      <c r="MU108" s="149"/>
      <c r="MV108" s="149"/>
      <c r="MW108" s="149"/>
      <c r="MX108" s="149"/>
      <c r="MY108" s="149"/>
      <c r="MZ108" s="149"/>
      <c r="NA108" s="149"/>
      <c r="NB108" s="149"/>
      <c r="NC108" s="149"/>
      <c r="ND108" s="149"/>
      <c r="NE108" s="149"/>
      <c r="NF108" s="149"/>
      <c r="NG108" s="149"/>
      <c r="NH108" s="149"/>
      <c r="NI108" s="149"/>
      <c r="NJ108" s="149"/>
      <c r="NK108" s="149"/>
      <c r="NL108" s="149"/>
      <c r="NM108" s="149"/>
      <c r="NN108" s="149"/>
      <c r="NO108" s="149"/>
      <c r="NP108" s="149"/>
      <c r="NQ108" s="149"/>
      <c r="NR108" s="149"/>
      <c r="NS108" s="149"/>
      <c r="NT108" s="149"/>
      <c r="NU108" s="149"/>
      <c r="NV108" s="149"/>
      <c r="NW108" s="149"/>
      <c r="NX108" s="149"/>
      <c r="NY108" s="149"/>
      <c r="NZ108" s="149"/>
      <c r="OA108" s="149"/>
      <c r="OB108" s="149"/>
      <c r="OC108" s="149"/>
      <c r="OD108" s="149"/>
      <c r="OE108" s="149"/>
      <c r="OF108" s="149"/>
      <c r="OG108" s="149"/>
      <c r="OH108" s="149"/>
      <c r="OI108" s="149"/>
      <c r="OJ108" s="149"/>
      <c r="OK108" s="149"/>
      <c r="OL108" s="149"/>
      <c r="OM108" s="149"/>
      <c r="ON108" s="149"/>
      <c r="OO108" s="149"/>
      <c r="OP108" s="149"/>
      <c r="OQ108" s="149"/>
      <c r="OR108" s="149"/>
      <c r="OS108" s="149"/>
      <c r="OT108" s="149"/>
      <c r="OU108" s="149"/>
      <c r="OV108" s="149"/>
      <c r="OW108" s="149"/>
      <c r="OX108" s="149"/>
      <c r="OY108" s="149"/>
      <c r="OZ108" s="149"/>
      <c r="PA108" s="149"/>
      <c r="PB108" s="149"/>
      <c r="PC108" s="149"/>
      <c r="PD108" s="149"/>
      <c r="PE108" s="149"/>
      <c r="PF108" s="149"/>
      <c r="PG108" s="149"/>
      <c r="PH108" s="149"/>
      <c r="PI108" s="149"/>
      <c r="PJ108" s="149"/>
      <c r="PK108" s="149"/>
      <c r="PL108" s="149"/>
      <c r="PM108" s="149"/>
      <c r="PN108" s="149"/>
      <c r="PO108" s="149"/>
      <c r="PP108" s="149"/>
      <c r="PQ108" s="149"/>
      <c r="PR108" s="149"/>
      <c r="PS108" s="149"/>
      <c r="PT108" s="149"/>
      <c r="PU108" s="149"/>
      <c r="PV108" s="149"/>
      <c r="PW108" s="149"/>
      <c r="PX108" s="149"/>
      <c r="PY108" s="149"/>
      <c r="PZ108" s="149"/>
      <c r="QA108" s="149"/>
      <c r="QB108" s="149"/>
      <c r="QC108" s="149"/>
      <c r="QD108" s="149"/>
      <c r="QE108" s="149"/>
      <c r="QF108" s="149"/>
      <c r="QG108" s="149"/>
      <c r="QH108" s="149"/>
      <c r="QI108" s="149"/>
      <c r="QJ108" s="149"/>
      <c r="QK108" s="149"/>
      <c r="QL108" s="149"/>
      <c r="QM108" s="149"/>
      <c r="QN108" s="149"/>
      <c r="QO108" s="149"/>
      <c r="QP108" s="149"/>
      <c r="QQ108" s="149"/>
      <c r="QR108" s="149"/>
      <c r="QS108" s="149"/>
      <c r="QT108" s="149"/>
      <c r="QU108" s="149"/>
      <c r="QV108" s="149"/>
      <c r="QW108" s="149"/>
      <c r="QX108" s="149"/>
      <c r="QY108" s="149"/>
      <c r="QZ108" s="149"/>
      <c r="RA108" s="149"/>
      <c r="RB108" s="149"/>
      <c r="RC108" s="149"/>
      <c r="RD108" s="149"/>
      <c r="RE108" s="149"/>
      <c r="RF108" s="149"/>
      <c r="RG108" s="149"/>
      <c r="RH108" s="149"/>
      <c r="RI108" s="149"/>
      <c r="RJ108" s="149"/>
      <c r="RK108" s="149"/>
      <c r="RL108" s="149"/>
      <c r="RM108" s="149"/>
      <c r="RN108" s="149"/>
      <c r="RO108" s="149"/>
      <c r="RP108" s="149"/>
      <c r="RQ108" s="149"/>
      <c r="RR108" s="149"/>
      <c r="RS108" s="149"/>
      <c r="RT108" s="149"/>
      <c r="RU108" s="149"/>
      <c r="RV108" s="149"/>
      <c r="RW108" s="149"/>
      <c r="RX108" s="149"/>
      <c r="RY108" s="149"/>
      <c r="RZ108" s="149"/>
      <c r="SA108" s="149"/>
      <c r="SB108" s="149"/>
      <c r="SC108" s="149"/>
      <c r="SD108" s="149"/>
      <c r="SE108" s="149"/>
      <c r="SF108" s="149"/>
      <c r="SG108" s="149"/>
      <c r="SH108" s="149"/>
      <c r="SI108" s="149"/>
      <c r="SJ108" s="149"/>
      <c r="SK108" s="149"/>
      <c r="SL108" s="149"/>
      <c r="SM108" s="149"/>
      <c r="SN108" s="149"/>
      <c r="SO108" s="149"/>
      <c r="SP108" s="149"/>
      <c r="SQ108" s="149"/>
      <c r="SR108" s="149"/>
      <c r="SS108" s="149"/>
      <c r="ST108" s="149"/>
      <c r="SU108" s="149"/>
      <c r="SV108" s="149"/>
      <c r="SW108" s="149"/>
      <c r="SX108" s="149"/>
      <c r="SY108" s="149"/>
      <c r="SZ108" s="149"/>
      <c r="TA108" s="149"/>
      <c r="TB108" s="149"/>
      <c r="TC108" s="149"/>
      <c r="TD108" s="149"/>
      <c r="TE108" s="149"/>
      <c r="TF108" s="149"/>
      <c r="TG108" s="149"/>
      <c r="TH108" s="149"/>
      <c r="TI108" s="149"/>
      <c r="TJ108" s="149"/>
      <c r="TK108" s="149"/>
      <c r="TL108" s="149"/>
      <c r="TM108" s="149"/>
      <c r="TN108" s="149"/>
      <c r="TO108" s="149"/>
      <c r="TP108" s="149"/>
      <c r="TQ108" s="149"/>
      <c r="TR108" s="149"/>
      <c r="TS108" s="149"/>
      <c r="TT108" s="149"/>
      <c r="TU108" s="149"/>
      <c r="TV108" s="149"/>
      <c r="TW108" s="149"/>
      <c r="TX108" s="149"/>
      <c r="TY108" s="149"/>
      <c r="TZ108" s="149"/>
      <c r="UA108" s="149"/>
      <c r="UB108" s="149"/>
      <c r="UC108" s="149"/>
      <c r="UD108" s="149"/>
      <c r="UE108" s="149"/>
      <c r="UF108" s="149"/>
      <c r="UG108" s="149"/>
      <c r="UH108" s="149"/>
      <c r="UI108" s="149"/>
      <c r="UJ108" s="149"/>
      <c r="UK108" s="149"/>
      <c r="UL108" s="149"/>
      <c r="UM108" s="149"/>
      <c r="UN108" s="149"/>
      <c r="UO108" s="149"/>
      <c r="UP108" s="149"/>
      <c r="UQ108" s="149"/>
      <c r="UR108" s="149"/>
      <c r="US108" s="149"/>
      <c r="UT108" s="149"/>
      <c r="UU108" s="149"/>
      <c r="UV108" s="149"/>
      <c r="UW108" s="149"/>
      <c r="UX108" s="149"/>
      <c r="UY108" s="149"/>
      <c r="UZ108" s="149"/>
      <c r="VA108" s="149"/>
      <c r="VB108" s="149"/>
      <c r="VC108" s="149"/>
      <c r="VD108" s="149"/>
      <c r="VE108" s="149"/>
      <c r="VF108" s="149"/>
      <c r="VG108" s="149"/>
      <c r="VH108" s="149"/>
      <c r="VI108" s="149"/>
      <c r="VJ108" s="149"/>
      <c r="VK108" s="149"/>
      <c r="VL108" s="149"/>
      <c r="VM108" s="149"/>
      <c r="VN108" s="149"/>
      <c r="VO108" s="149"/>
      <c r="VP108" s="149"/>
      <c r="VQ108" s="149"/>
      <c r="VR108" s="149"/>
      <c r="VS108" s="149"/>
      <c r="VT108" s="149"/>
      <c r="VU108" s="149"/>
      <c r="VV108" s="149"/>
      <c r="VW108" s="149"/>
      <c r="VX108" s="149"/>
      <c r="VY108" s="149"/>
      <c r="VZ108" s="149"/>
      <c r="WA108" s="149"/>
      <c r="WB108" s="149"/>
      <c r="WC108" s="149"/>
      <c r="WD108" s="149"/>
      <c r="WE108" s="149"/>
      <c r="WF108" s="149"/>
      <c r="WG108" s="149"/>
      <c r="WH108" s="149"/>
      <c r="WI108" s="149"/>
      <c r="WJ108" s="149"/>
      <c r="WK108" s="149"/>
      <c r="WL108" s="149"/>
      <c r="WM108" s="149"/>
      <c r="WN108" s="149"/>
      <c r="WO108" s="149"/>
      <c r="WP108" s="149"/>
      <c r="WQ108" s="149"/>
      <c r="WR108" s="149"/>
      <c r="WS108" s="149"/>
      <c r="WT108" s="149"/>
      <c r="WU108" s="149"/>
      <c r="WV108" s="149"/>
      <c r="WW108" s="149"/>
      <c r="WX108" s="149"/>
      <c r="WY108" s="149"/>
      <c r="WZ108" s="149"/>
      <c r="XA108" s="149"/>
      <c r="XB108" s="149"/>
      <c r="XC108" s="149"/>
      <c r="XD108" s="149"/>
      <c r="XE108" s="149"/>
      <c r="XF108" s="149"/>
      <c r="XG108" s="149"/>
      <c r="XH108" s="149"/>
      <c r="XI108" s="149"/>
      <c r="XJ108" s="149"/>
      <c r="XK108" s="149"/>
      <c r="XL108" s="149"/>
      <c r="XM108" s="149"/>
      <c r="XN108" s="149"/>
      <c r="XO108" s="149"/>
      <c r="XP108" s="149"/>
      <c r="XQ108" s="149"/>
      <c r="XR108" s="149"/>
      <c r="XS108" s="149"/>
      <c r="XT108" s="149"/>
      <c r="XU108" s="149"/>
      <c r="XV108" s="149"/>
      <c r="XW108" s="149"/>
      <c r="XX108" s="149"/>
      <c r="XY108" s="149"/>
      <c r="XZ108" s="149"/>
      <c r="YA108" s="149"/>
      <c r="YB108" s="149"/>
      <c r="YC108" s="149"/>
      <c r="YD108" s="149"/>
      <c r="YE108" s="149"/>
      <c r="YF108" s="149"/>
      <c r="YG108" s="149"/>
      <c r="YH108" s="149"/>
      <c r="YI108" s="149"/>
      <c r="YJ108" s="149"/>
      <c r="YK108" s="149"/>
      <c r="YL108" s="149"/>
      <c r="YM108" s="149"/>
      <c r="YN108" s="149"/>
      <c r="YO108" s="149"/>
      <c r="YP108" s="149"/>
      <c r="YQ108" s="149"/>
      <c r="YR108" s="149"/>
      <c r="YS108" s="149"/>
      <c r="YT108" s="149"/>
      <c r="YU108" s="149"/>
      <c r="YV108" s="149"/>
      <c r="YW108" s="149"/>
      <c r="YX108" s="149"/>
      <c r="YY108" s="149"/>
      <c r="YZ108" s="149"/>
      <c r="ZA108" s="149"/>
      <c r="ZB108" s="149"/>
      <c r="ZC108" s="149"/>
      <c r="ZD108" s="149"/>
      <c r="ZE108" s="149"/>
      <c r="ZF108" s="149"/>
      <c r="ZG108" s="149"/>
      <c r="ZH108" s="149"/>
      <c r="ZI108" s="149"/>
      <c r="ZJ108" s="149"/>
      <c r="ZK108" s="149"/>
      <c r="ZL108" s="149"/>
      <c r="ZM108" s="149"/>
      <c r="ZN108" s="149"/>
      <c r="ZO108" s="149"/>
      <c r="ZP108" s="149"/>
      <c r="ZQ108" s="149"/>
      <c r="ZR108" s="149"/>
      <c r="ZS108" s="149"/>
      <c r="ZT108" s="149"/>
      <c r="ZU108" s="149"/>
      <c r="ZV108" s="149"/>
      <c r="ZW108" s="149"/>
      <c r="ZX108" s="149"/>
      <c r="ZY108" s="149"/>
      <c r="ZZ108" s="149"/>
      <c r="AAA108" s="149"/>
      <c r="AAB108" s="149"/>
      <c r="AAC108" s="149"/>
      <c r="AAD108" s="149"/>
      <c r="AAE108" s="149"/>
      <c r="AAF108" s="149"/>
      <c r="AAG108" s="149"/>
      <c r="AAH108" s="149"/>
      <c r="AAI108" s="149"/>
      <c r="AAJ108" s="149"/>
      <c r="AAK108" s="149"/>
      <c r="AAL108" s="149"/>
      <c r="AAM108" s="149"/>
      <c r="AAN108" s="149"/>
      <c r="AAO108" s="149"/>
      <c r="AAP108" s="149"/>
      <c r="AAQ108" s="149"/>
      <c r="AAR108" s="149"/>
      <c r="AAS108" s="149"/>
      <c r="AAT108" s="149"/>
      <c r="AAU108" s="149"/>
      <c r="AAV108" s="149"/>
      <c r="AAW108" s="149"/>
      <c r="AAX108" s="149"/>
      <c r="AAY108" s="149"/>
      <c r="AAZ108" s="149"/>
      <c r="ABA108" s="149"/>
      <c r="ABB108" s="149"/>
      <c r="ABC108" s="149"/>
      <c r="ABD108" s="149"/>
      <c r="ABE108" s="149"/>
      <c r="ABF108" s="149"/>
      <c r="ABG108" s="149"/>
      <c r="ABH108" s="149"/>
      <c r="ABI108" s="149"/>
      <c r="ABJ108" s="149"/>
      <c r="ABK108" s="149"/>
      <c r="ABL108" s="149"/>
      <c r="ABM108" s="149"/>
      <c r="ABN108" s="149"/>
      <c r="ABO108" s="149"/>
      <c r="ABP108" s="149"/>
      <c r="ABQ108" s="149"/>
      <c r="ABR108" s="149"/>
      <c r="ABS108" s="149"/>
      <c r="ABT108" s="149"/>
      <c r="ABU108" s="149"/>
      <c r="ABV108" s="149"/>
      <c r="ABW108" s="149"/>
      <c r="ABX108" s="149"/>
      <c r="ABY108" s="149"/>
      <c r="ABZ108" s="149"/>
      <c r="ACA108" s="149"/>
      <c r="ACB108" s="149"/>
      <c r="ACC108" s="149"/>
      <c r="ACD108" s="149"/>
      <c r="ACE108" s="149"/>
      <c r="ACF108" s="149"/>
      <c r="ACG108" s="149"/>
      <c r="ACH108" s="149"/>
      <c r="ACI108" s="149"/>
      <c r="ACJ108" s="149"/>
      <c r="ACK108" s="149"/>
      <c r="ACL108" s="149"/>
      <c r="ACM108" s="149"/>
      <c r="ACN108" s="149"/>
      <c r="ACO108" s="149"/>
      <c r="ACP108" s="149"/>
      <c r="ACQ108" s="149"/>
      <c r="ACR108" s="149"/>
      <c r="ACS108" s="149"/>
      <c r="ACT108" s="149"/>
      <c r="ACU108" s="149"/>
      <c r="ACV108" s="149"/>
      <c r="ACW108" s="149"/>
      <c r="ACX108" s="149"/>
      <c r="ACY108" s="149"/>
      <c r="ACZ108" s="149"/>
      <c r="ADA108" s="149"/>
      <c r="ADB108" s="149"/>
      <c r="ADC108" s="149"/>
      <c r="ADD108" s="149"/>
      <c r="ADE108" s="149"/>
      <c r="ADF108" s="149"/>
      <c r="ADG108" s="149"/>
      <c r="ADH108" s="149"/>
      <c r="ADI108" s="149"/>
      <c r="ADJ108" s="149"/>
      <c r="ADK108" s="149"/>
      <c r="ADL108" s="149"/>
      <c r="ADM108" s="149"/>
      <c r="ADN108" s="149"/>
      <c r="ADO108" s="149"/>
      <c r="ADP108" s="149"/>
      <c r="ADQ108" s="149"/>
      <c r="ADR108" s="149"/>
      <c r="ADS108" s="149"/>
      <c r="ADT108" s="149"/>
      <c r="ADU108" s="149"/>
      <c r="ADV108" s="149"/>
      <c r="ADW108" s="149"/>
      <c r="ADX108" s="149"/>
      <c r="ADY108" s="149"/>
      <c r="ADZ108" s="149"/>
      <c r="AEA108" s="149"/>
      <c r="AEB108" s="149"/>
      <c r="AEC108" s="149"/>
      <c r="AED108" s="149"/>
      <c r="AEE108" s="149"/>
      <c r="AEF108" s="149"/>
      <c r="AEG108" s="149"/>
      <c r="AEH108" s="149"/>
      <c r="AEI108" s="149"/>
      <c r="AEJ108" s="149"/>
      <c r="AEK108" s="149"/>
      <c r="AEL108" s="149"/>
      <c r="AEM108" s="149"/>
      <c r="AEN108" s="149"/>
      <c r="AEO108" s="149"/>
      <c r="AEP108" s="149"/>
      <c r="AEQ108" s="149"/>
      <c r="AER108" s="149"/>
      <c r="AES108" s="149"/>
      <c r="AET108" s="149"/>
      <c r="AEU108" s="149"/>
      <c r="AEV108" s="149"/>
      <c r="AEW108" s="149"/>
      <c r="AEX108" s="149"/>
      <c r="AEY108" s="149"/>
      <c r="AEZ108" s="149"/>
      <c r="AFA108" s="149"/>
      <c r="AFB108" s="149"/>
      <c r="AFC108" s="149"/>
      <c r="AFD108" s="149"/>
      <c r="AFE108" s="149"/>
      <c r="AFF108" s="149"/>
      <c r="AFG108" s="149"/>
      <c r="AFH108" s="149"/>
      <c r="AFI108" s="149"/>
      <c r="AFJ108" s="149"/>
      <c r="AFK108" s="149"/>
      <c r="AFL108" s="149"/>
      <c r="AFM108" s="149"/>
      <c r="AFN108" s="149"/>
      <c r="AFO108" s="149"/>
      <c r="AFP108" s="149"/>
      <c r="AFQ108" s="149"/>
      <c r="AFR108" s="149"/>
      <c r="AFS108" s="149"/>
      <c r="AFT108" s="149"/>
      <c r="AFU108" s="149"/>
      <c r="AFV108" s="149"/>
      <c r="AFW108" s="149"/>
      <c r="AFX108" s="149"/>
      <c r="AFY108" s="149"/>
      <c r="AFZ108" s="149"/>
      <c r="AGA108" s="149"/>
      <c r="AGB108" s="149"/>
      <c r="AGC108" s="149"/>
      <c r="AGD108" s="149"/>
      <c r="AGE108" s="149"/>
      <c r="AGF108" s="149"/>
      <c r="AGG108" s="149"/>
      <c r="AGH108" s="149"/>
      <c r="AGI108" s="149"/>
      <c r="AGJ108" s="149"/>
      <c r="AGK108" s="149"/>
      <c r="AGL108" s="149"/>
      <c r="AGM108" s="149"/>
      <c r="AGN108" s="149"/>
      <c r="AGO108" s="149"/>
      <c r="AGP108" s="149"/>
      <c r="AGQ108" s="149"/>
      <c r="AGR108" s="149"/>
      <c r="AGS108" s="149"/>
      <c r="AGT108" s="149"/>
      <c r="AGU108" s="149"/>
      <c r="AGV108" s="149"/>
      <c r="AGW108" s="149"/>
      <c r="AGX108" s="149"/>
      <c r="AGY108" s="149"/>
      <c r="AGZ108" s="149"/>
      <c r="AHA108" s="149"/>
      <c r="AHB108" s="149"/>
      <c r="AHC108" s="149"/>
      <c r="AHD108" s="149"/>
      <c r="AHE108" s="149"/>
      <c r="AHF108" s="149"/>
      <c r="AHG108" s="149"/>
      <c r="AHH108" s="149"/>
      <c r="AHI108" s="149"/>
      <c r="AHJ108" s="149"/>
      <c r="AHK108" s="149"/>
      <c r="AHL108" s="149"/>
      <c r="AHM108" s="149"/>
      <c r="AHN108" s="149"/>
      <c r="AHO108" s="149"/>
      <c r="AHP108" s="149"/>
      <c r="AHQ108" s="149"/>
      <c r="AHR108" s="149"/>
      <c r="AHS108" s="149"/>
      <c r="AHT108" s="149"/>
      <c r="AHU108" s="149"/>
      <c r="AHV108" s="149"/>
      <c r="AHW108" s="149"/>
      <c r="AHX108" s="149"/>
      <c r="AHY108" s="149"/>
      <c r="AHZ108" s="149"/>
      <c r="AIA108" s="149"/>
      <c r="AIB108" s="149"/>
      <c r="AIC108" s="149"/>
      <c r="AID108" s="149"/>
      <c r="AIE108" s="149"/>
      <c r="AIF108" s="149"/>
      <c r="AIG108" s="149"/>
      <c r="AIH108" s="149"/>
      <c r="AII108" s="149"/>
      <c r="AIJ108" s="149"/>
      <c r="AIK108" s="149"/>
      <c r="AIL108" s="149"/>
      <c r="AIM108" s="149"/>
      <c r="AIN108" s="149"/>
      <c r="AIO108" s="149"/>
      <c r="AIP108" s="149"/>
      <c r="AIQ108" s="149"/>
      <c r="AIR108" s="149"/>
      <c r="AIS108" s="149"/>
      <c r="AIT108" s="149"/>
      <c r="AIU108" s="149"/>
      <c r="AIV108" s="149"/>
      <c r="AIW108" s="149"/>
      <c r="AIX108" s="149"/>
      <c r="AIY108" s="149"/>
      <c r="AIZ108" s="149"/>
      <c r="AJA108" s="149"/>
      <c r="AJB108" s="149"/>
      <c r="AJC108" s="149"/>
      <c r="AJD108" s="149"/>
      <c r="AJE108" s="149"/>
      <c r="AJF108" s="149"/>
      <c r="AJG108" s="149"/>
      <c r="AJH108" s="149"/>
      <c r="AJI108" s="149"/>
      <c r="AJJ108" s="149"/>
      <c r="AJK108" s="149"/>
      <c r="AJL108" s="149"/>
      <c r="AJM108" s="149"/>
      <c r="AJN108" s="149"/>
      <c r="AJO108" s="149"/>
      <c r="AJP108" s="149"/>
      <c r="AJQ108" s="149"/>
      <c r="AJR108" s="149"/>
      <c r="AJS108" s="149"/>
      <c r="AJT108" s="149"/>
      <c r="AJU108" s="149"/>
      <c r="AJV108" s="149"/>
      <c r="AJW108" s="149"/>
      <c r="AJX108" s="149"/>
      <c r="AJY108" s="149"/>
      <c r="AJZ108" s="149"/>
      <c r="AKA108" s="149"/>
      <c r="AKB108" s="149"/>
      <c r="AKC108" s="149"/>
      <c r="AKD108" s="149"/>
      <c r="AKE108" s="149"/>
      <c r="AKF108" s="149"/>
      <c r="AKG108" s="149"/>
      <c r="AKH108" s="149"/>
      <c r="AKI108" s="149"/>
      <c r="AKJ108" s="149"/>
      <c r="AKK108" s="149"/>
      <c r="AKL108" s="149"/>
      <c r="AKM108" s="149"/>
      <c r="AKN108" s="149"/>
      <c r="AKO108" s="149"/>
      <c r="AKP108" s="149"/>
      <c r="AKQ108" s="149"/>
      <c r="AKR108" s="149"/>
      <c r="AKS108" s="149"/>
      <c r="AKT108" s="149"/>
      <c r="AKU108" s="149"/>
      <c r="AKV108" s="149"/>
      <c r="AKW108" s="149"/>
      <c r="AKX108" s="149"/>
      <c r="AKY108" s="149"/>
      <c r="AKZ108" s="149"/>
      <c r="ALA108" s="149"/>
      <c r="ALB108" s="149"/>
      <c r="ALC108" s="149"/>
      <c r="ALD108" s="149"/>
      <c r="ALE108" s="149"/>
      <c r="ALF108" s="149"/>
      <c r="ALG108" s="149"/>
      <c r="ALH108" s="149"/>
      <c r="ALI108" s="149"/>
      <c r="ALJ108" s="149"/>
      <c r="ALK108" s="149"/>
      <c r="ALL108" s="149"/>
      <c r="ALM108" s="149"/>
      <c r="ALN108" s="149"/>
      <c r="ALO108" s="149"/>
      <c r="ALP108" s="149"/>
      <c r="ALQ108" s="149"/>
      <c r="ALR108" s="149"/>
      <c r="ALS108" s="149"/>
      <c r="ALT108" s="149"/>
      <c r="ALU108" s="149"/>
      <c r="ALV108" s="149"/>
      <c r="ALW108" s="149"/>
      <c r="ALX108" s="149"/>
      <c r="ALY108" s="149"/>
      <c r="ALZ108" s="149"/>
      <c r="AMA108" s="149"/>
      <c r="AMB108" s="149"/>
      <c r="AMC108" s="149"/>
      <c r="AMD108" s="149"/>
      <c r="AME108" s="149"/>
      <c r="AMF108" s="149"/>
      <c r="AMG108" s="149"/>
      <c r="AMH108" s="149"/>
      <c r="AMI108" s="149"/>
      <c r="AMJ108" s="149"/>
      <c r="AMK108" s="149"/>
      <c r="AML108" s="149"/>
      <c r="AMM108" s="149"/>
      <c r="AMN108" s="149"/>
      <c r="AMO108" s="149"/>
      <c r="AMP108" s="149"/>
      <c r="AMQ108" s="149"/>
      <c r="AMR108" s="149"/>
      <c r="AMS108" s="149"/>
      <c r="AMT108" s="149"/>
      <c r="AMU108" s="149"/>
      <c r="AMV108" s="149"/>
      <c r="AMW108" s="149"/>
      <c r="AMX108" s="149"/>
      <c r="AMY108" s="149"/>
      <c r="AMZ108" s="149"/>
      <c r="ANA108" s="149"/>
      <c r="ANB108" s="149"/>
      <c r="ANC108" s="149"/>
      <c r="AND108" s="149"/>
      <c r="ANE108" s="149"/>
      <c r="ANF108" s="149"/>
      <c r="ANG108" s="149"/>
      <c r="ANH108" s="149"/>
      <c r="ANI108" s="149"/>
      <c r="ANJ108" s="149"/>
      <c r="ANK108" s="149"/>
      <c r="ANL108" s="149"/>
      <c r="ANM108" s="149"/>
      <c r="ANN108" s="149"/>
      <c r="ANO108" s="149"/>
      <c r="ANP108" s="149"/>
      <c r="ANQ108" s="149"/>
      <c r="ANR108" s="149"/>
      <c r="ANS108" s="149"/>
      <c r="ANT108" s="149"/>
      <c r="ANU108" s="149"/>
      <c r="ANV108" s="149"/>
      <c r="ANW108" s="149"/>
      <c r="ANX108" s="149"/>
      <c r="ANY108" s="149"/>
      <c r="ANZ108" s="149"/>
      <c r="AOA108" s="149"/>
      <c r="AOB108" s="149"/>
      <c r="AOC108" s="149"/>
      <c r="AOD108" s="149"/>
      <c r="AOE108" s="149"/>
      <c r="AOF108" s="149"/>
      <c r="AOG108" s="149"/>
      <c r="AOH108" s="149"/>
      <c r="AOI108" s="149"/>
      <c r="AOJ108" s="149"/>
      <c r="AOK108" s="149"/>
      <c r="AOL108" s="149"/>
      <c r="AOM108" s="149"/>
      <c r="AON108" s="149"/>
      <c r="AOO108" s="149"/>
      <c r="AOP108" s="149"/>
      <c r="AOQ108" s="149"/>
      <c r="AOR108" s="149"/>
      <c r="AOS108" s="149"/>
      <c r="AOT108" s="149"/>
      <c r="AOU108" s="149"/>
      <c r="AOV108" s="149"/>
      <c r="AOW108" s="149"/>
      <c r="AOX108" s="149"/>
      <c r="AOY108" s="149"/>
      <c r="AOZ108" s="149"/>
      <c r="APA108" s="149"/>
      <c r="APB108" s="149"/>
      <c r="APC108" s="149"/>
      <c r="APD108" s="149"/>
      <c r="APE108" s="149"/>
      <c r="APF108" s="149"/>
      <c r="APG108" s="149"/>
      <c r="APH108" s="149"/>
      <c r="API108" s="149"/>
      <c r="APJ108" s="149"/>
      <c r="APK108" s="149"/>
      <c r="APL108" s="149"/>
      <c r="APM108" s="149"/>
      <c r="APN108" s="149"/>
      <c r="APO108" s="149"/>
      <c r="APP108" s="149"/>
      <c r="APQ108" s="149"/>
      <c r="APR108" s="149"/>
      <c r="APS108" s="149"/>
      <c r="APT108" s="149"/>
      <c r="APU108" s="149"/>
      <c r="APV108" s="149"/>
      <c r="APW108" s="149"/>
      <c r="APX108" s="149"/>
      <c r="APY108" s="149"/>
      <c r="APZ108" s="149"/>
      <c r="AQA108" s="149"/>
      <c r="AQB108" s="149"/>
      <c r="AQC108" s="149"/>
      <c r="AQD108" s="149"/>
      <c r="AQE108" s="149"/>
      <c r="AQF108" s="149"/>
      <c r="AQG108" s="149"/>
      <c r="AQH108" s="149"/>
      <c r="AQI108" s="149"/>
      <c r="AQJ108" s="149"/>
      <c r="AQK108" s="149"/>
      <c r="AQL108" s="149"/>
      <c r="AQM108" s="149"/>
      <c r="AQN108" s="149"/>
      <c r="AQO108" s="149"/>
      <c r="AQP108" s="149"/>
      <c r="AQQ108" s="149"/>
      <c r="AQR108" s="149"/>
      <c r="AQS108" s="149"/>
      <c r="AQT108" s="149"/>
      <c r="AQU108" s="149"/>
      <c r="AQV108" s="149"/>
      <c r="AQW108" s="149"/>
      <c r="AQX108" s="149"/>
      <c r="AQY108" s="149"/>
      <c r="AQZ108" s="149"/>
      <c r="ARA108" s="149"/>
      <c r="ARB108" s="149"/>
      <c r="ARC108" s="149"/>
      <c r="ARD108" s="149"/>
      <c r="ARE108" s="149"/>
      <c r="ARF108" s="149"/>
      <c r="ARG108" s="149"/>
      <c r="ARH108" s="149"/>
      <c r="ARI108" s="149"/>
      <c r="ARJ108" s="149"/>
      <c r="ARK108" s="149"/>
      <c r="ARL108" s="149"/>
      <c r="ARM108" s="149"/>
      <c r="ARN108" s="149"/>
      <c r="ARO108" s="149"/>
      <c r="ARP108" s="149"/>
      <c r="ARQ108" s="149"/>
      <c r="ARR108" s="149"/>
      <c r="ARS108" s="149"/>
      <c r="ART108" s="149"/>
      <c r="ARU108" s="149"/>
      <c r="ARV108" s="149"/>
      <c r="ARW108" s="149"/>
      <c r="ARX108" s="149"/>
      <c r="ARY108" s="149"/>
      <c r="ARZ108" s="149"/>
      <c r="ASA108" s="149"/>
      <c r="ASB108" s="149"/>
      <c r="ASC108" s="149"/>
      <c r="ASD108" s="149"/>
      <c r="ASE108" s="149"/>
      <c r="ASF108" s="149"/>
      <c r="ASG108" s="149"/>
      <c r="ASH108" s="149"/>
      <c r="ASI108" s="149"/>
      <c r="ASJ108" s="149"/>
      <c r="ASK108" s="149"/>
      <c r="ASL108" s="149"/>
      <c r="ASM108" s="149"/>
      <c r="ASN108" s="149"/>
      <c r="ASO108" s="149"/>
      <c r="ASP108" s="149"/>
      <c r="ASQ108" s="149"/>
      <c r="ASR108" s="149"/>
      <c r="ASS108" s="149"/>
      <c r="AST108" s="149"/>
      <c r="ASU108" s="149"/>
      <c r="ASV108" s="149"/>
      <c r="ASW108" s="149"/>
      <c r="ASX108" s="149"/>
      <c r="ASY108" s="149"/>
      <c r="ASZ108" s="149"/>
      <c r="ATA108" s="149"/>
      <c r="ATB108" s="149"/>
      <c r="ATC108" s="149"/>
      <c r="ATD108" s="149"/>
      <c r="ATE108" s="149"/>
      <c r="ATF108" s="149"/>
      <c r="ATG108" s="149"/>
      <c r="ATH108" s="149"/>
      <c r="ATI108" s="149"/>
      <c r="ATJ108" s="149"/>
      <c r="ATK108" s="149"/>
      <c r="ATL108" s="149"/>
    </row>
    <row r="109" spans="1:1208">
      <c r="A109">
        <v>7000</v>
      </c>
      <c r="B109" t="s">
        <v>117</v>
      </c>
      <c r="C109" t="s">
        <v>118</v>
      </c>
      <c r="M109" s="189"/>
      <c r="N109" s="201">
        <f>IF(N6&gt;0,ROUND(M109*$S$2,0),0)</f>
        <v>0</v>
      </c>
      <c r="O109" s="201">
        <f>IF(O6&gt;0,ROUND(N109*$S$2,0),0)</f>
        <v>0</v>
      </c>
      <c r="P109" s="201">
        <f>IF(P6&gt;0,ROUND(O109*$S$2,0),0)</f>
        <v>0</v>
      </c>
      <c r="Q109" s="201">
        <f>IF(Q6&gt;0,ROUND(P109*$S$2,0),0)</f>
        <v>0</v>
      </c>
      <c r="R109" s="183">
        <f>SUM(M109:Q109)</f>
        <v>0</v>
      </c>
      <c r="S109" s="183"/>
    </row>
    <row r="110" spans="1:1208">
      <c r="A110">
        <v>7462</v>
      </c>
      <c r="B110" t="s">
        <v>119</v>
      </c>
      <c r="M110" s="189"/>
      <c r="N110" s="201">
        <f>IF(N6&gt;0,ROUND(M110*$S$2,0),0)</f>
        <v>0</v>
      </c>
      <c r="O110" s="201">
        <f>IF(O6&gt;0,ROUND(N110*$S$2,0),0)</f>
        <v>0</v>
      </c>
      <c r="P110" s="201">
        <f>IF(P6&gt;0,ROUND(O110*$S$2,0),0)</f>
        <v>0</v>
      </c>
      <c r="Q110" s="201">
        <f>IF(Q6&gt;0,ROUND(P110*$S$2,0),0)</f>
        <v>0</v>
      </c>
      <c r="R110" s="183">
        <f t="shared" ref="R110:R117" si="54">SUM(M110:Q110)</f>
        <v>0</v>
      </c>
      <c r="S110" s="183"/>
    </row>
    <row r="111" spans="1:1208">
      <c r="A111">
        <v>7289</v>
      </c>
      <c r="B111" t="s">
        <v>120</v>
      </c>
      <c r="D111" t="s">
        <v>121</v>
      </c>
      <c r="M111" s="189"/>
      <c r="N111" s="201">
        <f>IF(N6&gt;0,ROUND(M111*$S$2,0),0)</f>
        <v>0</v>
      </c>
      <c r="O111" s="201">
        <f>IF(O6&gt;0,ROUND(N111*$S$2,0),0)</f>
        <v>0</v>
      </c>
      <c r="P111" s="201">
        <f>IF(P6&gt;0,ROUND(O111*$S$2,0),0)</f>
        <v>0</v>
      </c>
      <c r="Q111" s="201">
        <f>IF(Q6&gt;0,ROUND(P111*$S$2,0),0)</f>
        <v>0</v>
      </c>
      <c r="R111" s="183">
        <f t="shared" si="54"/>
        <v>0</v>
      </c>
      <c r="S111" s="183"/>
    </row>
    <row r="112" spans="1:1208">
      <c r="A112">
        <v>7288</v>
      </c>
      <c r="B112" t="s">
        <v>122</v>
      </c>
      <c r="D112" s="202" t="s">
        <v>123</v>
      </c>
      <c r="M112" s="189"/>
      <c r="N112" s="201">
        <f>IF(N6&gt;0,ROUND(M112*$S$2,0),0)</f>
        <v>0</v>
      </c>
      <c r="O112" s="201">
        <f>IF(O6&gt;0,ROUND(N112*$S$2,0),0)</f>
        <v>0</v>
      </c>
      <c r="P112" s="201">
        <f>IF(P6&gt;0,ROUND(O112*$S$2,0),0)</f>
        <v>0</v>
      </c>
      <c r="Q112" s="201">
        <f>IF(Q6&gt;0,ROUND(P112*$S$2,0),0)</f>
        <v>0</v>
      </c>
      <c r="R112" s="183">
        <f t="shared" si="54"/>
        <v>0</v>
      </c>
      <c r="S112" s="183"/>
    </row>
    <row r="113" spans="1:19">
      <c r="A113">
        <v>7152</v>
      </c>
      <c r="B113" t="s">
        <v>124</v>
      </c>
      <c r="M113" s="189"/>
      <c r="N113" s="201">
        <f>IF(N6&gt;0,ROUND(M113*$S$2,0),0)</f>
        <v>0</v>
      </c>
      <c r="O113" s="201">
        <f>IF(O6&gt;0,ROUND(N113*$S$2,0),0)</f>
        <v>0</v>
      </c>
      <c r="P113" s="201">
        <f>IF(P6&gt;0,ROUND(O113*$S$2,0),0)</f>
        <v>0</v>
      </c>
      <c r="Q113" s="201">
        <f>IF(Q6&gt;0,ROUND(P113*$S$2,0),0)</f>
        <v>0</v>
      </c>
      <c r="R113" s="183">
        <f t="shared" si="54"/>
        <v>0</v>
      </c>
      <c r="S113" s="183"/>
    </row>
    <row r="114" spans="1:19">
      <c r="A114">
        <v>7481</v>
      </c>
      <c r="B114" t="s">
        <v>125</v>
      </c>
      <c r="M114" s="189"/>
      <c r="N114" s="201">
        <f>IF(N6&gt;0,ROUND(M114*$S$2,0),0)</f>
        <v>0</v>
      </c>
      <c r="O114" s="201">
        <f>IF(O6&gt;0,ROUND(N114*$S$2,0),0)</f>
        <v>0</v>
      </c>
      <c r="P114" s="201">
        <f>IF(P6&gt;0,ROUND(O114*$S$2,0),0)</f>
        <v>0</v>
      </c>
      <c r="Q114" s="201">
        <f>IF(Q6&gt;0,ROUND(P114*$S$2,0),0)</f>
        <v>0</v>
      </c>
      <c r="R114" s="183">
        <f t="shared" si="54"/>
        <v>0</v>
      </c>
      <c r="S114" s="183"/>
    </row>
    <row r="115" spans="1:19">
      <c r="A115" s="175">
        <v>7106</v>
      </c>
      <c r="B115" s="194" t="s">
        <v>126</v>
      </c>
      <c r="C115" s="194"/>
      <c r="D115" s="194"/>
      <c r="E115" s="194"/>
      <c r="F115" s="195"/>
      <c r="G115" s="195"/>
      <c r="H115" s="194"/>
      <c r="I115" s="194"/>
      <c r="J115" s="194"/>
      <c r="K115" s="194"/>
      <c r="L115" s="194"/>
      <c r="M115" s="196"/>
      <c r="N115" s="203">
        <f>IF(N6&gt;0,ROUND(M115*$S$2,0),0)</f>
        <v>0</v>
      </c>
      <c r="O115" s="203">
        <f>IF(O6&gt;0,ROUND(N115*$S$2,0),0)</f>
        <v>0</v>
      </c>
      <c r="P115" s="203">
        <f>IF(P6&gt;0,ROUND(O115*$S$2,0),0)</f>
        <v>0</v>
      </c>
      <c r="Q115" s="203">
        <f>IF(Q6&gt;0,ROUND(P115*$S$2,0),0)</f>
        <v>0</v>
      </c>
      <c r="R115" s="195">
        <f t="shared" si="54"/>
        <v>0</v>
      </c>
      <c r="S115" s="183"/>
    </row>
    <row r="116" spans="1:19">
      <c r="A116">
        <v>7481</v>
      </c>
      <c r="B116" t="s">
        <v>127</v>
      </c>
      <c r="M116" s="189"/>
      <c r="N116" s="201">
        <f>IF(N6&gt;0,ROUND(M116*$S$2,0),0)</f>
        <v>0</v>
      </c>
      <c r="O116" s="201">
        <f>IF(O6&gt;0,ROUND(N116*$S$2,0),0)</f>
        <v>0</v>
      </c>
      <c r="P116" s="201">
        <f>IF(P6&gt;0,ROUND(O116*$S$2,0),0)</f>
        <v>0</v>
      </c>
      <c r="Q116" s="201">
        <f>IF(Q6&gt;0,ROUND(P116*$S$2,0),0)</f>
        <v>0</v>
      </c>
      <c r="R116" s="183">
        <f t="shared" si="54"/>
        <v>0</v>
      </c>
      <c r="S116" s="183"/>
    </row>
    <row r="117" spans="1:19">
      <c r="A117">
        <v>7290</v>
      </c>
      <c r="B117" s="194" t="s">
        <v>175</v>
      </c>
      <c r="C117" s="194"/>
      <c r="D117" s="194"/>
      <c r="E117" s="194" t="s">
        <v>129</v>
      </c>
      <c r="F117" s="195">
        <v>1851</v>
      </c>
      <c r="G117" s="195" t="s">
        <v>130</v>
      </c>
      <c r="H117" s="193"/>
      <c r="I117" s="193"/>
      <c r="J117" s="193"/>
      <c r="K117" s="193"/>
      <c r="L117" s="193"/>
      <c r="M117" s="196">
        <f>H117*F117</f>
        <v>0</v>
      </c>
      <c r="N117" s="203">
        <f>IF(N6&gt;0,ROUND(I117*$F$117*$S$2,0),0)</f>
        <v>0</v>
      </c>
      <c r="O117" s="203">
        <f>IF(O6&gt;0,ROUND(J117*$F$117*$S$2^(O1-1),0),0)</f>
        <v>0</v>
      </c>
      <c r="P117" s="203">
        <f>IF(P6&gt;0,ROUND(K117*$F$117*$S$2^(P1-1),0),0)</f>
        <v>0</v>
      </c>
      <c r="Q117" s="203">
        <f>IF(Q6&gt;0,ROUND(L117*$F$117*$S$2^(Q1-1),0),0)</f>
        <v>0</v>
      </c>
      <c r="R117" s="195">
        <f t="shared" si="54"/>
        <v>0</v>
      </c>
      <c r="S117" s="183"/>
    </row>
    <row r="118" spans="1:19">
      <c r="B118" s="185" t="s">
        <v>131</v>
      </c>
      <c r="C118" s="185"/>
      <c r="D118" s="185"/>
      <c r="E118" s="185"/>
      <c r="F118" s="186"/>
      <c r="G118" s="186"/>
      <c r="H118" s="185"/>
      <c r="I118" s="185"/>
      <c r="J118" s="185"/>
      <c r="K118" s="185"/>
      <c r="L118" s="185"/>
      <c r="M118" s="186">
        <f>SUM(M109:M117)</f>
        <v>0</v>
      </c>
      <c r="N118" s="186">
        <f t="shared" ref="N118:R118" si="55">SUM(N109:N117)</f>
        <v>0</v>
      </c>
      <c r="O118" s="186">
        <f t="shared" si="55"/>
        <v>0</v>
      </c>
      <c r="P118" s="186">
        <f t="shared" si="55"/>
        <v>0</v>
      </c>
      <c r="Q118" s="186">
        <f t="shared" si="55"/>
        <v>0</v>
      </c>
      <c r="R118" s="186">
        <f t="shared" si="55"/>
        <v>0</v>
      </c>
      <c r="S118" s="183">
        <f>SUM(M118:Q118)</f>
        <v>0</v>
      </c>
    </row>
    <row r="120" spans="1:19" s="149" customFormat="1">
      <c r="B120" s="163" t="s">
        <v>132</v>
      </c>
      <c r="C120" s="173"/>
      <c r="D120" s="173" t="s">
        <v>133</v>
      </c>
      <c r="E120" s="173"/>
      <c r="F120" s="181"/>
      <c r="G120" s="181"/>
      <c r="H120" s="173"/>
      <c r="I120" s="173"/>
      <c r="J120" s="173"/>
      <c r="K120" s="173"/>
      <c r="L120" s="173"/>
      <c r="M120" s="173" t="str">
        <f>M108</f>
        <v>BP 1</v>
      </c>
      <c r="N120" s="173" t="str">
        <f t="shared" ref="N120:R120" si="56">N108</f>
        <v>BP 2</v>
      </c>
      <c r="O120" s="173" t="str">
        <f t="shared" si="56"/>
        <v>BP 3</v>
      </c>
      <c r="P120" s="173" t="str">
        <f t="shared" si="56"/>
        <v>BP 4</v>
      </c>
      <c r="Q120" s="173" t="str">
        <f t="shared" si="56"/>
        <v>BP 5</v>
      </c>
      <c r="R120" s="173" t="str">
        <f t="shared" si="56"/>
        <v>Total</v>
      </c>
    </row>
    <row r="121" spans="1:19">
      <c r="B121" s="250" t="str">
        <f>Budget!B121</f>
        <v>Subawardee 1 
(overwrite this cell)</v>
      </c>
      <c r="C121" t="s">
        <v>135</v>
      </c>
      <c r="M121" s="189"/>
      <c r="N121" s="189"/>
      <c r="O121" s="189"/>
      <c r="P121" s="189"/>
      <c r="Q121" s="189"/>
      <c r="R121" s="183">
        <f>SUM(M121:Q121)</f>
        <v>0</v>
      </c>
      <c r="S121" s="183"/>
    </row>
    <row r="122" spans="1:19">
      <c r="B122" s="251">
        <f>Budget!B122</f>
        <v>0</v>
      </c>
      <c r="C122" t="s">
        <v>136</v>
      </c>
      <c r="M122" s="189"/>
      <c r="N122" s="189"/>
      <c r="O122" s="189"/>
      <c r="P122" s="189"/>
      <c r="Q122" s="189"/>
      <c r="R122" s="183">
        <f t="shared" ref="R122:R138" si="57">SUM(M122:Q122)</f>
        <v>0</v>
      </c>
      <c r="S122" s="183"/>
    </row>
    <row r="123" spans="1:19">
      <c r="A123">
        <v>7271</v>
      </c>
      <c r="B123" s="251">
        <f>Budget!B123</f>
        <v>0</v>
      </c>
      <c r="C123" s="149" t="s">
        <v>137</v>
      </c>
      <c r="D123" s="149"/>
      <c r="E123" s="149"/>
      <c r="F123" s="184"/>
      <c r="G123" s="184"/>
      <c r="H123" s="149"/>
      <c r="I123" s="149"/>
      <c r="J123" s="149"/>
      <c r="K123" s="149"/>
      <c r="L123" s="149"/>
      <c r="M123" s="184">
        <f>SUM(M121:M122)</f>
        <v>0</v>
      </c>
      <c r="N123" s="184">
        <f t="shared" ref="N123:Q123" si="58">SUM(N121:N122)</f>
        <v>0</v>
      </c>
      <c r="O123" s="184">
        <f t="shared" si="58"/>
        <v>0</v>
      </c>
      <c r="P123" s="184">
        <f t="shared" si="58"/>
        <v>0</v>
      </c>
      <c r="Q123" s="184">
        <f t="shared" si="58"/>
        <v>0</v>
      </c>
      <c r="R123" s="184">
        <f t="shared" si="57"/>
        <v>0</v>
      </c>
      <c r="S123" s="183"/>
    </row>
    <row r="124" spans="1:19">
      <c r="B124" s="250" t="str">
        <f>Budget!B124</f>
        <v>Subawardee 2 
(overwrite this cell)</v>
      </c>
      <c r="C124" t="s">
        <v>135</v>
      </c>
      <c r="M124" s="189"/>
      <c r="N124" s="189"/>
      <c r="O124" s="189"/>
      <c r="P124" s="189"/>
      <c r="Q124" s="189"/>
      <c r="R124" s="183">
        <f t="shared" si="57"/>
        <v>0</v>
      </c>
      <c r="S124" s="183"/>
    </row>
    <row r="125" spans="1:19">
      <c r="B125" s="251">
        <f>Budget!B125</f>
        <v>0</v>
      </c>
      <c r="C125" t="s">
        <v>136</v>
      </c>
      <c r="M125" s="189"/>
      <c r="N125" s="189"/>
      <c r="O125" s="189"/>
      <c r="P125" s="189"/>
      <c r="Q125" s="189"/>
      <c r="R125" s="183">
        <f t="shared" si="57"/>
        <v>0</v>
      </c>
      <c r="S125" s="183"/>
    </row>
    <row r="126" spans="1:19">
      <c r="A126">
        <v>7272</v>
      </c>
      <c r="B126" s="251">
        <f>Budget!B126</f>
        <v>0</v>
      </c>
      <c r="C126" s="149" t="s">
        <v>137</v>
      </c>
      <c r="D126" s="149"/>
      <c r="E126" s="149"/>
      <c r="F126" s="184"/>
      <c r="G126" s="184"/>
      <c r="H126" s="149"/>
      <c r="I126" s="149"/>
      <c r="J126" s="149"/>
      <c r="K126" s="149"/>
      <c r="L126" s="149"/>
      <c r="M126" s="184">
        <f>SUM(M124:M125)</f>
        <v>0</v>
      </c>
      <c r="N126" s="184">
        <f t="shared" ref="N126:Q126" si="59">SUM(N124:N125)</f>
        <v>0</v>
      </c>
      <c r="O126" s="184">
        <f t="shared" si="59"/>
        <v>0</v>
      </c>
      <c r="P126" s="184">
        <f t="shared" si="59"/>
        <v>0</v>
      </c>
      <c r="Q126" s="184">
        <f t="shared" si="59"/>
        <v>0</v>
      </c>
      <c r="R126" s="184">
        <f t="shared" si="57"/>
        <v>0</v>
      </c>
      <c r="S126" s="183"/>
    </row>
    <row r="127" spans="1:19">
      <c r="B127" s="250" t="str">
        <f>Budget!B127</f>
        <v>Subawardee 3 
(overwrite this cell)</v>
      </c>
      <c r="C127" t="s">
        <v>135</v>
      </c>
      <c r="M127" s="189"/>
      <c r="N127" s="189"/>
      <c r="O127" s="189"/>
      <c r="P127" s="189"/>
      <c r="Q127" s="189"/>
      <c r="R127" s="183">
        <f t="shared" si="57"/>
        <v>0</v>
      </c>
      <c r="S127" s="183"/>
    </row>
    <row r="128" spans="1:19">
      <c r="B128" s="251">
        <f>Budget!B128</f>
        <v>0</v>
      </c>
      <c r="C128" t="s">
        <v>136</v>
      </c>
      <c r="M128" s="189"/>
      <c r="N128" s="189"/>
      <c r="O128" s="189"/>
      <c r="P128" s="189"/>
      <c r="Q128" s="189"/>
      <c r="R128" s="183">
        <f t="shared" si="57"/>
        <v>0</v>
      </c>
      <c r="S128" s="183"/>
    </row>
    <row r="129" spans="1:19">
      <c r="A129">
        <v>7273</v>
      </c>
      <c r="B129" s="251">
        <f>Budget!B129</f>
        <v>0</v>
      </c>
      <c r="C129" s="149" t="s">
        <v>137</v>
      </c>
      <c r="D129" s="149"/>
      <c r="E129" s="149"/>
      <c r="F129" s="184"/>
      <c r="G129" s="184"/>
      <c r="H129" s="149"/>
      <c r="I129" s="149"/>
      <c r="J129" s="149"/>
      <c r="K129" s="149"/>
      <c r="L129" s="149"/>
      <c r="M129" s="184">
        <f>SUM(M127:M128)</f>
        <v>0</v>
      </c>
      <c r="N129" s="184">
        <f t="shared" ref="N129:Q129" si="60">SUM(N127:N128)</f>
        <v>0</v>
      </c>
      <c r="O129" s="184">
        <f t="shared" si="60"/>
        <v>0</v>
      </c>
      <c r="P129" s="184">
        <f t="shared" si="60"/>
        <v>0</v>
      </c>
      <c r="Q129" s="184">
        <f t="shared" si="60"/>
        <v>0</v>
      </c>
      <c r="R129" s="184">
        <f t="shared" si="57"/>
        <v>0</v>
      </c>
      <c r="S129" s="183"/>
    </row>
    <row r="130" spans="1:19">
      <c r="B130" s="250" t="str">
        <f>Budget!B130</f>
        <v>Subawardee 4 
(overwrite this cell)</v>
      </c>
      <c r="C130" t="s">
        <v>135</v>
      </c>
      <c r="M130" s="189"/>
      <c r="N130" s="189"/>
      <c r="O130" s="189"/>
      <c r="P130" s="189"/>
      <c r="Q130" s="189"/>
      <c r="R130" s="183">
        <f t="shared" si="57"/>
        <v>0</v>
      </c>
      <c r="S130" s="183"/>
    </row>
    <row r="131" spans="1:19">
      <c r="B131" s="251">
        <f>Budget!B131</f>
        <v>0</v>
      </c>
      <c r="C131" t="s">
        <v>136</v>
      </c>
      <c r="M131" s="189"/>
      <c r="N131" s="189"/>
      <c r="O131" s="189"/>
      <c r="P131" s="189"/>
      <c r="Q131" s="189"/>
      <c r="R131" s="183">
        <f t="shared" si="57"/>
        <v>0</v>
      </c>
      <c r="S131" s="183"/>
    </row>
    <row r="132" spans="1:19">
      <c r="A132">
        <v>7274</v>
      </c>
      <c r="B132" s="251">
        <f>Budget!B132</f>
        <v>0</v>
      </c>
      <c r="C132" s="149" t="s">
        <v>137</v>
      </c>
      <c r="D132" s="149"/>
      <c r="E132" s="149"/>
      <c r="F132" s="184"/>
      <c r="G132" s="184"/>
      <c r="H132" s="149"/>
      <c r="I132" s="149"/>
      <c r="J132" s="149"/>
      <c r="K132" s="149"/>
      <c r="L132" s="149"/>
      <c r="M132" s="184">
        <f>SUM(M130:M131)</f>
        <v>0</v>
      </c>
      <c r="N132" s="184">
        <f t="shared" ref="N132:Q132" si="61">SUM(N130:N131)</f>
        <v>0</v>
      </c>
      <c r="O132" s="184">
        <f t="shared" si="61"/>
        <v>0</v>
      </c>
      <c r="P132" s="184">
        <f t="shared" si="61"/>
        <v>0</v>
      </c>
      <c r="Q132" s="184">
        <f t="shared" si="61"/>
        <v>0</v>
      </c>
      <c r="R132" s="184">
        <f t="shared" si="57"/>
        <v>0</v>
      </c>
      <c r="S132" s="183"/>
    </row>
    <row r="133" spans="1:19">
      <c r="B133" s="250" t="str">
        <f>Budget!B133</f>
        <v>Subawardee 5 
(overwrite this cell)</v>
      </c>
      <c r="C133" t="s">
        <v>135</v>
      </c>
      <c r="M133" s="189"/>
      <c r="N133" s="189"/>
      <c r="O133" s="189"/>
      <c r="P133" s="189"/>
      <c r="Q133" s="189"/>
      <c r="R133" s="183">
        <f t="shared" si="57"/>
        <v>0</v>
      </c>
      <c r="S133" s="183"/>
    </row>
    <row r="134" spans="1:19">
      <c r="B134" s="251">
        <f>Budget!B134</f>
        <v>0</v>
      </c>
      <c r="C134" t="s">
        <v>136</v>
      </c>
      <c r="M134" s="189"/>
      <c r="N134" s="189"/>
      <c r="O134" s="189"/>
      <c r="P134" s="189"/>
      <c r="Q134" s="189"/>
      <c r="R134" s="183">
        <f t="shared" si="57"/>
        <v>0</v>
      </c>
      <c r="S134" s="183"/>
    </row>
    <row r="135" spans="1:19">
      <c r="A135">
        <v>7275</v>
      </c>
      <c r="B135" s="251">
        <f>Budget!B135</f>
        <v>0</v>
      </c>
      <c r="C135" s="149" t="s">
        <v>137</v>
      </c>
      <c r="D135" s="149"/>
      <c r="E135" s="149"/>
      <c r="F135" s="184"/>
      <c r="G135" s="184"/>
      <c r="H135" s="149"/>
      <c r="I135" s="149"/>
      <c r="J135" s="149"/>
      <c r="K135" s="149"/>
      <c r="L135" s="149"/>
      <c r="M135" s="184">
        <f>SUM(M133:M134)</f>
        <v>0</v>
      </c>
      <c r="N135" s="184">
        <f t="shared" ref="N135:Q135" si="62">SUM(N133:N134)</f>
        <v>0</v>
      </c>
      <c r="O135" s="184">
        <f t="shared" si="62"/>
        <v>0</v>
      </c>
      <c r="P135" s="184">
        <f t="shared" si="62"/>
        <v>0</v>
      </c>
      <c r="Q135" s="184">
        <f t="shared" si="62"/>
        <v>0</v>
      </c>
      <c r="R135" s="184">
        <f t="shared" si="57"/>
        <v>0</v>
      </c>
      <c r="S135" s="183"/>
    </row>
    <row r="136" spans="1:19">
      <c r="B136" s="250" t="str">
        <f>Budget!B136</f>
        <v>Subawardee 6 
(overwrite this cell)</v>
      </c>
      <c r="C136" t="s">
        <v>135</v>
      </c>
      <c r="M136" s="189"/>
      <c r="N136" s="189"/>
      <c r="O136" s="189"/>
      <c r="P136" s="189"/>
      <c r="Q136" s="189"/>
      <c r="R136" s="183">
        <f t="shared" si="57"/>
        <v>0</v>
      </c>
      <c r="S136" s="183"/>
    </row>
    <row r="137" spans="1:19">
      <c r="B137" s="251">
        <f>Budget!B137</f>
        <v>0</v>
      </c>
      <c r="C137" t="s">
        <v>136</v>
      </c>
      <c r="M137" s="189"/>
      <c r="N137" s="189"/>
      <c r="O137" s="189"/>
      <c r="P137" s="189"/>
      <c r="Q137" s="189"/>
      <c r="R137" s="183">
        <f t="shared" si="57"/>
        <v>0</v>
      </c>
      <c r="S137" s="183"/>
    </row>
    <row r="138" spans="1:19">
      <c r="A138">
        <v>7276</v>
      </c>
      <c r="B138" s="251">
        <f>Budget!B138</f>
        <v>0</v>
      </c>
      <c r="C138" s="149" t="s">
        <v>137</v>
      </c>
      <c r="D138" s="149"/>
      <c r="E138" s="149"/>
      <c r="F138" s="184"/>
      <c r="G138" s="184"/>
      <c r="H138" s="149"/>
      <c r="I138" s="149"/>
      <c r="J138" s="149"/>
      <c r="K138" s="149"/>
      <c r="L138" s="149"/>
      <c r="M138" s="184">
        <f>SUM(M136:M137)</f>
        <v>0</v>
      </c>
      <c r="N138" s="184">
        <f t="shared" ref="N138:Q138" si="63">SUM(N136:N137)</f>
        <v>0</v>
      </c>
      <c r="O138" s="184">
        <f t="shared" si="63"/>
        <v>0</v>
      </c>
      <c r="P138" s="184">
        <f t="shared" si="63"/>
        <v>0</v>
      </c>
      <c r="Q138" s="184">
        <f t="shared" si="63"/>
        <v>0</v>
      </c>
      <c r="R138" s="184">
        <f t="shared" si="57"/>
        <v>0</v>
      </c>
      <c r="S138" s="183"/>
    </row>
    <row r="139" spans="1:19">
      <c r="B139" s="248" t="s">
        <v>143</v>
      </c>
      <c r="C139" s="204" t="s">
        <v>135</v>
      </c>
      <c r="D139" s="204"/>
      <c r="E139" s="204"/>
      <c r="F139" s="205"/>
      <c r="G139" s="205"/>
      <c r="H139" s="204"/>
      <c r="I139" s="204"/>
      <c r="J139" s="204"/>
      <c r="K139" s="204"/>
      <c r="L139" s="204"/>
      <c r="M139" s="205">
        <f>M121+M124+M127+M130+M133+M136</f>
        <v>0</v>
      </c>
      <c r="N139" s="205">
        <f t="shared" ref="N139:Q141" si="64">N121+N124+N127+N130+N133+N136</f>
        <v>0</v>
      </c>
      <c r="O139" s="205">
        <f t="shared" si="64"/>
        <v>0</v>
      </c>
      <c r="P139" s="205">
        <f t="shared" si="64"/>
        <v>0</v>
      </c>
      <c r="Q139" s="205">
        <f>Q121+Q124+Q127+Q130+Q133+Q136</f>
        <v>0</v>
      </c>
      <c r="R139" s="205">
        <f>R121+R124+R127+R130+R133+R136</f>
        <v>0</v>
      </c>
      <c r="S139" s="183"/>
    </row>
    <row r="140" spans="1:19">
      <c r="B140" s="249"/>
      <c r="C140" s="206" t="s">
        <v>136</v>
      </c>
      <c r="D140" s="206"/>
      <c r="E140" s="206"/>
      <c r="F140" s="207"/>
      <c r="G140" s="207"/>
      <c r="H140" s="206"/>
      <c r="I140" s="206"/>
      <c r="J140" s="206"/>
      <c r="K140" s="206"/>
      <c r="L140" s="206"/>
      <c r="M140" s="207">
        <f>M122+M125+M128+M131+M134+M137</f>
        <v>0</v>
      </c>
      <c r="N140" s="207">
        <f t="shared" si="64"/>
        <v>0</v>
      </c>
      <c r="O140" s="207">
        <f t="shared" si="64"/>
        <v>0</v>
      </c>
      <c r="P140" s="207">
        <f t="shared" si="64"/>
        <v>0</v>
      </c>
      <c r="Q140" s="207">
        <f t="shared" si="64"/>
        <v>0</v>
      </c>
      <c r="R140" s="207">
        <f>R122+R125+R128+R131+R134+R137</f>
        <v>0</v>
      </c>
      <c r="S140" s="183"/>
    </row>
    <row r="141" spans="1:19">
      <c r="B141" s="249"/>
      <c r="C141" s="185" t="s">
        <v>137</v>
      </c>
      <c r="D141" s="208"/>
      <c r="E141" s="208"/>
      <c r="F141" s="209"/>
      <c r="G141" s="209"/>
      <c r="H141" s="208"/>
      <c r="I141" s="208"/>
      <c r="J141" s="208"/>
      <c r="K141" s="208"/>
      <c r="L141" s="208"/>
      <c r="M141" s="186">
        <f>M123+M126+M129+M132+M135+M138</f>
        <v>0</v>
      </c>
      <c r="N141" s="186">
        <f t="shared" si="64"/>
        <v>0</v>
      </c>
      <c r="O141" s="186">
        <f t="shared" si="64"/>
        <v>0</v>
      </c>
      <c r="P141" s="186">
        <f t="shared" si="64"/>
        <v>0</v>
      </c>
      <c r="Q141" s="186">
        <f t="shared" si="64"/>
        <v>0</v>
      </c>
      <c r="R141" s="186">
        <f>R123+R126+R129+R132+R135+R138</f>
        <v>0</v>
      </c>
      <c r="S141" s="184">
        <f>SUM(M141:Q141)</f>
        <v>0</v>
      </c>
    </row>
    <row r="143" spans="1:19" s="149" customFormat="1">
      <c r="B143" s="210" t="s">
        <v>147</v>
      </c>
      <c r="C143" s="210"/>
      <c r="D143" s="210"/>
      <c r="E143" s="210"/>
      <c r="F143" s="211"/>
      <c r="G143" s="211"/>
      <c r="H143" s="210"/>
      <c r="I143" s="210"/>
      <c r="J143" s="210"/>
      <c r="K143" s="210"/>
      <c r="L143" s="210"/>
      <c r="M143" s="212">
        <f t="shared" ref="M143:R143" si="65">M76+M84+M92+M97+M105+M118+M141</f>
        <v>0</v>
      </c>
      <c r="N143" s="212">
        <f t="shared" si="65"/>
        <v>0</v>
      </c>
      <c r="O143" s="212">
        <f t="shared" si="65"/>
        <v>0</v>
      </c>
      <c r="P143" s="212">
        <f t="shared" si="65"/>
        <v>0</v>
      </c>
      <c r="Q143" s="212">
        <f t="shared" si="65"/>
        <v>0</v>
      </c>
      <c r="R143" s="212">
        <f t="shared" si="65"/>
        <v>0</v>
      </c>
      <c r="S143" s="172">
        <f>SUM(M143:Q143)</f>
        <v>0</v>
      </c>
    </row>
    <row r="145" spans="1:1208" s="149" customFormat="1">
      <c r="A145" s="175">
        <v>7286</v>
      </c>
      <c r="B145" s="213" t="str">
        <f xml:space="preserve"> CONCATENATE("INDIRECT COSTS (TYPE"," ", T1,")")</f>
        <v>INDIRECT COSTS (TYPE MTDC)</v>
      </c>
      <c r="C145" s="214">
        <f>S1</f>
        <v>0.55000000000000004</v>
      </c>
      <c r="D145" s="214"/>
      <c r="E145" s="213"/>
      <c r="F145" s="215"/>
      <c r="G145" s="215"/>
      <c r="H145" s="213"/>
      <c r="I145" s="213"/>
      <c r="J145" s="213"/>
      <c r="K145" s="213"/>
      <c r="L145" s="213"/>
      <c r="M145" s="215">
        <f>ROUND(M149*$C$145,0)</f>
        <v>0</v>
      </c>
      <c r="N145" s="215">
        <f t="shared" ref="N145:Q145" si="66">ROUND(N149*$C$145,0)</f>
        <v>0</v>
      </c>
      <c r="O145" s="215">
        <f t="shared" si="66"/>
        <v>0</v>
      </c>
      <c r="P145" s="215">
        <f t="shared" si="66"/>
        <v>0</v>
      </c>
      <c r="Q145" s="215">
        <f t="shared" si="66"/>
        <v>0</v>
      </c>
      <c r="R145" s="215">
        <f>SUM(M145:Q145)</f>
        <v>0</v>
      </c>
      <c r="S145" s="184">
        <f>ROUND(R149*C145,0)</f>
        <v>0</v>
      </c>
    </row>
    <row r="147" spans="1:1208" s="216" customFormat="1">
      <c r="B147" s="217" t="s">
        <v>149</v>
      </c>
      <c r="C147" s="217"/>
      <c r="D147" s="217"/>
      <c r="E147" s="217"/>
      <c r="F147" s="217"/>
      <c r="G147" s="217"/>
      <c r="H147" s="217"/>
      <c r="I147" s="217"/>
      <c r="J147" s="217"/>
      <c r="K147" s="217"/>
      <c r="L147" s="217"/>
      <c r="M147" s="217">
        <f>M143+M145</f>
        <v>0</v>
      </c>
      <c r="N147" s="217">
        <f t="shared" ref="N147:R147" si="67">N143+N145</f>
        <v>0</v>
      </c>
      <c r="O147" s="217">
        <f t="shared" si="67"/>
        <v>0</v>
      </c>
      <c r="P147" s="217">
        <f t="shared" si="67"/>
        <v>0</v>
      </c>
      <c r="Q147" s="217">
        <f t="shared" si="67"/>
        <v>0</v>
      </c>
      <c r="R147" s="217">
        <f t="shared" si="67"/>
        <v>0</v>
      </c>
      <c r="S147" s="216">
        <f>SUM(M147:Q147)</f>
        <v>0</v>
      </c>
      <c r="T147" s="218"/>
      <c r="U147" s="218"/>
      <c r="V147" s="218"/>
      <c r="W147" s="218"/>
      <c r="X147" s="218"/>
      <c r="Y147" s="218"/>
      <c r="Z147" s="218"/>
      <c r="AA147" s="218"/>
      <c r="AB147" s="218"/>
      <c r="AC147" s="218"/>
      <c r="AD147" s="218"/>
      <c r="AE147" s="218"/>
      <c r="AF147" s="218"/>
      <c r="AG147" s="218"/>
      <c r="AH147" s="218"/>
      <c r="AI147" s="218"/>
      <c r="AJ147" s="218"/>
      <c r="AK147" s="218"/>
      <c r="AL147" s="218"/>
      <c r="AM147" s="218"/>
      <c r="AN147" s="218"/>
      <c r="AO147" s="218"/>
      <c r="AP147" s="218"/>
      <c r="AQ147" s="218"/>
      <c r="AR147" s="218"/>
      <c r="AS147" s="218"/>
      <c r="AT147" s="218"/>
      <c r="AU147" s="218"/>
      <c r="AV147" s="218"/>
      <c r="AW147" s="218"/>
      <c r="AX147" s="218"/>
      <c r="AY147" s="218"/>
      <c r="AZ147" s="218"/>
      <c r="BA147" s="218"/>
      <c r="BB147" s="218"/>
      <c r="BC147" s="218"/>
      <c r="BD147" s="218"/>
      <c r="BE147" s="218"/>
      <c r="BF147" s="218"/>
      <c r="BG147" s="218"/>
      <c r="BH147" s="218"/>
      <c r="BI147" s="218"/>
      <c r="BJ147" s="218"/>
      <c r="BK147" s="218"/>
      <c r="BL147" s="218"/>
      <c r="BM147" s="218"/>
      <c r="BN147" s="218"/>
      <c r="BO147" s="218"/>
      <c r="BP147" s="218"/>
      <c r="BQ147" s="218"/>
      <c r="BR147" s="218"/>
      <c r="BS147" s="218"/>
      <c r="BT147" s="218"/>
      <c r="BU147" s="218"/>
      <c r="BV147" s="218"/>
      <c r="BW147" s="218"/>
      <c r="BX147" s="218"/>
      <c r="BY147" s="218"/>
      <c r="BZ147" s="218"/>
      <c r="CA147" s="218"/>
      <c r="CB147" s="218"/>
      <c r="CC147" s="218"/>
      <c r="CD147" s="218"/>
      <c r="CE147" s="218"/>
      <c r="CF147" s="218"/>
      <c r="CG147" s="218"/>
      <c r="CH147" s="218"/>
      <c r="CI147" s="218"/>
      <c r="CJ147" s="218"/>
      <c r="CK147" s="218"/>
      <c r="CL147" s="218"/>
      <c r="CM147" s="218"/>
      <c r="CN147" s="218"/>
      <c r="CO147" s="218"/>
      <c r="CP147" s="218"/>
      <c r="CQ147" s="218"/>
      <c r="CR147" s="218"/>
      <c r="CS147" s="218"/>
      <c r="CT147" s="218"/>
      <c r="CU147" s="218"/>
      <c r="CV147" s="218"/>
      <c r="CW147" s="218"/>
      <c r="CX147" s="218"/>
      <c r="CY147" s="218"/>
      <c r="CZ147" s="218"/>
      <c r="DA147" s="218"/>
      <c r="DB147" s="218"/>
      <c r="DC147" s="218"/>
      <c r="DD147" s="218"/>
      <c r="DE147" s="218"/>
      <c r="DF147" s="218"/>
      <c r="DG147" s="218"/>
      <c r="DH147" s="218"/>
      <c r="DI147" s="218"/>
      <c r="DJ147" s="218"/>
      <c r="DK147" s="218"/>
      <c r="DL147" s="218"/>
      <c r="DM147" s="218"/>
      <c r="DN147" s="218"/>
      <c r="DO147" s="218"/>
      <c r="DP147" s="218"/>
      <c r="DQ147" s="218"/>
      <c r="DR147" s="218"/>
      <c r="DS147" s="218"/>
      <c r="DT147" s="218"/>
      <c r="DU147" s="218"/>
      <c r="DV147" s="218"/>
      <c r="DW147" s="218"/>
      <c r="DX147" s="218"/>
      <c r="DY147" s="218"/>
      <c r="DZ147" s="218"/>
      <c r="EA147" s="218"/>
      <c r="EB147" s="218"/>
      <c r="EC147" s="218"/>
      <c r="ED147" s="218"/>
      <c r="EE147" s="218"/>
      <c r="EF147" s="218"/>
      <c r="EG147" s="218"/>
      <c r="EH147" s="218"/>
      <c r="EI147" s="218"/>
      <c r="EJ147" s="218"/>
      <c r="EK147" s="218"/>
      <c r="EL147" s="218"/>
      <c r="EM147" s="218"/>
      <c r="EN147" s="218"/>
      <c r="EO147" s="218"/>
      <c r="EP147" s="218"/>
      <c r="EQ147" s="218"/>
      <c r="ER147" s="218"/>
      <c r="ES147" s="218"/>
      <c r="ET147" s="218"/>
      <c r="EU147" s="218"/>
      <c r="EV147" s="218"/>
      <c r="EW147" s="218"/>
      <c r="EX147" s="218"/>
      <c r="EY147" s="218"/>
      <c r="EZ147" s="218"/>
      <c r="FA147" s="218"/>
      <c r="FB147" s="218"/>
      <c r="FC147" s="218"/>
      <c r="FD147" s="218"/>
      <c r="FE147" s="218"/>
      <c r="FF147" s="218"/>
      <c r="FG147" s="218"/>
      <c r="FH147" s="218"/>
      <c r="FI147" s="218"/>
      <c r="FJ147" s="218"/>
      <c r="FK147" s="218"/>
      <c r="FL147" s="218"/>
      <c r="FM147" s="218"/>
      <c r="FN147" s="218"/>
      <c r="FO147" s="218"/>
      <c r="FP147" s="218"/>
      <c r="FQ147" s="218"/>
      <c r="FR147" s="218"/>
      <c r="FS147" s="218"/>
      <c r="FT147" s="218"/>
      <c r="FU147" s="218"/>
      <c r="FV147" s="218"/>
      <c r="FW147" s="218"/>
      <c r="FX147" s="218"/>
      <c r="FY147" s="218"/>
      <c r="FZ147" s="218"/>
      <c r="GA147" s="218"/>
      <c r="GB147" s="218"/>
      <c r="GC147" s="218"/>
      <c r="GD147" s="218"/>
      <c r="GE147" s="218"/>
      <c r="GF147" s="218"/>
      <c r="GG147" s="218"/>
      <c r="GH147" s="218"/>
      <c r="GI147" s="218"/>
      <c r="GJ147" s="218"/>
      <c r="GK147" s="218"/>
      <c r="GL147" s="218"/>
      <c r="GM147" s="218"/>
      <c r="GN147" s="218"/>
      <c r="GO147" s="218"/>
      <c r="GP147" s="218"/>
      <c r="GQ147" s="218"/>
      <c r="GR147" s="218"/>
      <c r="GS147" s="218"/>
      <c r="GT147" s="218"/>
      <c r="GU147" s="218"/>
      <c r="GV147" s="218"/>
      <c r="GW147" s="218"/>
      <c r="GX147" s="218"/>
      <c r="GY147" s="218"/>
      <c r="GZ147" s="218"/>
      <c r="HA147" s="218"/>
      <c r="HB147" s="218"/>
      <c r="HC147" s="218"/>
      <c r="HD147" s="218"/>
      <c r="HE147" s="218"/>
      <c r="HF147" s="218"/>
      <c r="HG147" s="218"/>
      <c r="HH147" s="218"/>
      <c r="HI147" s="218"/>
      <c r="HJ147" s="218"/>
      <c r="HK147" s="218"/>
      <c r="HL147" s="218"/>
      <c r="HM147" s="218"/>
      <c r="HN147" s="218"/>
      <c r="HO147" s="218"/>
      <c r="HP147" s="218"/>
      <c r="HQ147" s="218"/>
      <c r="HR147" s="218"/>
      <c r="HS147" s="218"/>
      <c r="HT147" s="218"/>
      <c r="HU147" s="218"/>
      <c r="HV147" s="218"/>
      <c r="HW147" s="218"/>
      <c r="HX147" s="218"/>
      <c r="HY147" s="218"/>
      <c r="HZ147" s="218"/>
      <c r="IA147" s="218"/>
      <c r="IB147" s="218"/>
      <c r="IC147" s="218"/>
      <c r="ID147" s="218"/>
      <c r="IE147" s="218"/>
      <c r="IF147" s="218"/>
      <c r="IG147" s="218"/>
      <c r="IH147" s="218"/>
      <c r="II147" s="218"/>
      <c r="IJ147" s="218"/>
      <c r="IK147" s="218"/>
      <c r="IL147" s="218"/>
      <c r="IM147" s="218"/>
      <c r="IN147" s="218"/>
      <c r="IO147" s="218"/>
      <c r="IP147" s="218"/>
      <c r="IQ147" s="218"/>
      <c r="IR147" s="218"/>
      <c r="IS147" s="218"/>
      <c r="IT147" s="218"/>
      <c r="IU147" s="218"/>
      <c r="IV147" s="218"/>
      <c r="IW147" s="218"/>
      <c r="IX147" s="218"/>
      <c r="IY147" s="218"/>
      <c r="IZ147" s="218"/>
      <c r="JA147" s="218"/>
      <c r="JB147" s="218"/>
      <c r="JC147" s="218"/>
      <c r="JD147" s="218"/>
      <c r="JE147" s="218"/>
      <c r="JF147" s="218"/>
      <c r="JG147" s="218"/>
      <c r="JH147" s="218"/>
      <c r="JI147" s="218"/>
      <c r="JJ147" s="218"/>
      <c r="JK147" s="218"/>
      <c r="JL147" s="218"/>
      <c r="JM147" s="218"/>
      <c r="JN147" s="218"/>
      <c r="JO147" s="218"/>
      <c r="JP147" s="218"/>
      <c r="JQ147" s="218"/>
      <c r="JR147" s="218"/>
      <c r="JS147" s="218"/>
      <c r="JT147" s="218"/>
      <c r="JU147" s="218"/>
      <c r="JV147" s="218"/>
      <c r="JW147" s="218"/>
      <c r="JX147" s="218"/>
      <c r="JY147" s="218"/>
      <c r="JZ147" s="218"/>
      <c r="KA147" s="218"/>
      <c r="KB147" s="218"/>
      <c r="KC147" s="218"/>
      <c r="KD147" s="218"/>
      <c r="KE147" s="218"/>
      <c r="KF147" s="218"/>
      <c r="KG147" s="218"/>
      <c r="KH147" s="218"/>
      <c r="KI147" s="218"/>
      <c r="KJ147" s="218"/>
      <c r="KK147" s="218"/>
      <c r="KL147" s="218"/>
      <c r="KM147" s="218"/>
      <c r="KN147" s="218"/>
      <c r="KO147" s="218"/>
      <c r="KP147" s="218"/>
      <c r="KQ147" s="218"/>
      <c r="KR147" s="218"/>
      <c r="KS147" s="218"/>
      <c r="KT147" s="218"/>
      <c r="KU147" s="218"/>
      <c r="KV147" s="218"/>
      <c r="KW147" s="218"/>
      <c r="KX147" s="218"/>
      <c r="KY147" s="218"/>
      <c r="KZ147" s="218"/>
      <c r="LA147" s="218"/>
      <c r="LB147" s="218"/>
      <c r="LC147" s="218"/>
      <c r="LD147" s="218"/>
      <c r="LE147" s="218"/>
      <c r="LF147" s="218"/>
      <c r="LG147" s="218"/>
      <c r="LH147" s="218"/>
      <c r="LI147" s="218"/>
      <c r="LJ147" s="218"/>
      <c r="LK147" s="218"/>
      <c r="LL147" s="218"/>
      <c r="LM147" s="218"/>
      <c r="LN147" s="218"/>
      <c r="LO147" s="218"/>
      <c r="LP147" s="218"/>
      <c r="LQ147" s="218"/>
      <c r="LR147" s="218"/>
      <c r="LS147" s="218"/>
      <c r="LT147" s="218"/>
      <c r="LU147" s="218"/>
      <c r="LV147" s="218"/>
      <c r="LW147" s="218"/>
      <c r="LX147" s="218"/>
      <c r="LY147" s="218"/>
      <c r="LZ147" s="218"/>
      <c r="MA147" s="218"/>
      <c r="MB147" s="218"/>
      <c r="MC147" s="218"/>
      <c r="MD147" s="218"/>
      <c r="ME147" s="218"/>
      <c r="MF147" s="218"/>
      <c r="MG147" s="218"/>
      <c r="MH147" s="218"/>
      <c r="MI147" s="218"/>
      <c r="MJ147" s="218"/>
      <c r="MK147" s="218"/>
      <c r="ML147" s="218"/>
      <c r="MM147" s="218"/>
      <c r="MN147" s="218"/>
      <c r="MO147" s="218"/>
      <c r="MP147" s="218"/>
      <c r="MQ147" s="218"/>
      <c r="MR147" s="218"/>
      <c r="MS147" s="218"/>
      <c r="MT147" s="218"/>
      <c r="MU147" s="218"/>
      <c r="MV147" s="218"/>
      <c r="MW147" s="218"/>
      <c r="MX147" s="218"/>
      <c r="MY147" s="218"/>
      <c r="MZ147" s="218"/>
      <c r="NA147" s="218"/>
      <c r="NB147" s="218"/>
      <c r="NC147" s="218"/>
      <c r="ND147" s="218"/>
      <c r="NE147" s="218"/>
      <c r="NF147" s="218"/>
      <c r="NG147" s="218"/>
      <c r="NH147" s="218"/>
      <c r="NI147" s="218"/>
      <c r="NJ147" s="218"/>
      <c r="NK147" s="218"/>
      <c r="NL147" s="218"/>
      <c r="NM147" s="218"/>
      <c r="NN147" s="218"/>
      <c r="NO147" s="218"/>
      <c r="NP147" s="218"/>
      <c r="NQ147" s="218"/>
      <c r="NR147" s="218"/>
      <c r="NS147" s="218"/>
      <c r="NT147" s="218"/>
      <c r="NU147" s="218"/>
      <c r="NV147" s="218"/>
      <c r="NW147" s="218"/>
      <c r="NX147" s="218"/>
      <c r="NY147" s="218"/>
      <c r="NZ147" s="218"/>
      <c r="OA147" s="218"/>
      <c r="OB147" s="218"/>
      <c r="OC147" s="218"/>
      <c r="OD147" s="218"/>
      <c r="OE147" s="218"/>
      <c r="OF147" s="218"/>
      <c r="OG147" s="218"/>
      <c r="OH147" s="218"/>
      <c r="OI147" s="218"/>
      <c r="OJ147" s="218"/>
      <c r="OK147" s="218"/>
      <c r="OL147" s="218"/>
      <c r="OM147" s="218"/>
      <c r="ON147" s="218"/>
      <c r="OO147" s="218"/>
      <c r="OP147" s="218"/>
      <c r="OQ147" s="218"/>
      <c r="OR147" s="218"/>
      <c r="OS147" s="218"/>
      <c r="OT147" s="218"/>
      <c r="OU147" s="218"/>
      <c r="OV147" s="218"/>
      <c r="OW147" s="218"/>
      <c r="OX147" s="218"/>
      <c r="OY147" s="218"/>
      <c r="OZ147" s="218"/>
      <c r="PA147" s="218"/>
      <c r="PB147" s="218"/>
      <c r="PC147" s="218"/>
      <c r="PD147" s="218"/>
      <c r="PE147" s="218"/>
      <c r="PF147" s="218"/>
      <c r="PG147" s="218"/>
      <c r="PH147" s="218"/>
      <c r="PI147" s="218"/>
      <c r="PJ147" s="218"/>
      <c r="PK147" s="218"/>
      <c r="PL147" s="218"/>
      <c r="PM147" s="218"/>
      <c r="PN147" s="218"/>
      <c r="PO147" s="218"/>
      <c r="PP147" s="218"/>
      <c r="PQ147" s="218"/>
      <c r="PR147" s="218"/>
      <c r="PS147" s="218"/>
      <c r="PT147" s="218"/>
      <c r="PU147" s="218"/>
      <c r="PV147" s="218"/>
      <c r="PW147" s="218"/>
      <c r="PX147" s="218"/>
      <c r="PY147" s="218"/>
      <c r="PZ147" s="218"/>
      <c r="QA147" s="218"/>
      <c r="QB147" s="218"/>
      <c r="QC147" s="218"/>
      <c r="QD147" s="218"/>
      <c r="QE147" s="218"/>
      <c r="QF147" s="218"/>
      <c r="QG147" s="218"/>
      <c r="QH147" s="218"/>
      <c r="QI147" s="218"/>
      <c r="QJ147" s="218"/>
      <c r="QK147" s="218"/>
      <c r="QL147" s="218"/>
      <c r="QM147" s="218"/>
      <c r="QN147" s="218"/>
      <c r="QO147" s="218"/>
      <c r="QP147" s="218"/>
      <c r="QQ147" s="218"/>
      <c r="QR147" s="218"/>
      <c r="QS147" s="218"/>
      <c r="QT147" s="218"/>
      <c r="QU147" s="218"/>
      <c r="QV147" s="218"/>
      <c r="QW147" s="218"/>
      <c r="QX147" s="218"/>
      <c r="QY147" s="218"/>
      <c r="QZ147" s="218"/>
      <c r="RA147" s="218"/>
      <c r="RB147" s="218"/>
      <c r="RC147" s="218"/>
      <c r="RD147" s="218"/>
      <c r="RE147" s="218"/>
      <c r="RF147" s="218"/>
      <c r="RG147" s="218"/>
      <c r="RH147" s="218"/>
      <c r="RI147" s="218"/>
      <c r="RJ147" s="218"/>
      <c r="RK147" s="218"/>
      <c r="RL147" s="218"/>
      <c r="RM147" s="218"/>
      <c r="RN147" s="218"/>
      <c r="RO147" s="218"/>
      <c r="RP147" s="218"/>
      <c r="RQ147" s="218"/>
      <c r="RR147" s="218"/>
      <c r="RS147" s="218"/>
      <c r="RT147" s="218"/>
      <c r="RU147" s="218"/>
      <c r="RV147" s="218"/>
      <c r="RW147" s="218"/>
      <c r="RX147" s="218"/>
      <c r="RY147" s="218"/>
      <c r="RZ147" s="218"/>
      <c r="SA147" s="218"/>
      <c r="SB147" s="218"/>
      <c r="SC147" s="218"/>
      <c r="SD147" s="218"/>
      <c r="SE147" s="218"/>
      <c r="SF147" s="218"/>
      <c r="SG147" s="218"/>
      <c r="SH147" s="218"/>
      <c r="SI147" s="218"/>
      <c r="SJ147" s="218"/>
      <c r="SK147" s="218"/>
      <c r="SL147" s="218"/>
      <c r="SM147" s="218"/>
      <c r="SN147" s="218"/>
      <c r="SO147" s="218"/>
      <c r="SP147" s="218"/>
      <c r="SQ147" s="218"/>
      <c r="SR147" s="218"/>
      <c r="SS147" s="218"/>
      <c r="ST147" s="218"/>
      <c r="SU147" s="218"/>
      <c r="SV147" s="218"/>
      <c r="SW147" s="218"/>
      <c r="SX147" s="218"/>
      <c r="SY147" s="218"/>
      <c r="SZ147" s="218"/>
      <c r="TA147" s="218"/>
      <c r="TB147" s="218"/>
      <c r="TC147" s="218"/>
      <c r="TD147" s="218"/>
      <c r="TE147" s="218"/>
      <c r="TF147" s="218"/>
      <c r="TG147" s="218"/>
      <c r="TH147" s="218"/>
      <c r="TI147" s="218"/>
      <c r="TJ147" s="218"/>
      <c r="TK147" s="218"/>
      <c r="TL147" s="218"/>
      <c r="TM147" s="218"/>
      <c r="TN147" s="218"/>
      <c r="TO147" s="218"/>
      <c r="TP147" s="218"/>
      <c r="TQ147" s="218"/>
      <c r="TR147" s="218"/>
      <c r="TS147" s="218"/>
      <c r="TT147" s="218"/>
      <c r="TU147" s="218"/>
      <c r="TV147" s="218"/>
      <c r="TW147" s="218"/>
      <c r="TX147" s="218"/>
      <c r="TY147" s="218"/>
      <c r="TZ147" s="218"/>
      <c r="UA147" s="218"/>
      <c r="UB147" s="218"/>
      <c r="UC147" s="218"/>
      <c r="UD147" s="218"/>
      <c r="UE147" s="218"/>
      <c r="UF147" s="218"/>
      <c r="UG147" s="218"/>
      <c r="UH147" s="218"/>
      <c r="UI147" s="218"/>
      <c r="UJ147" s="218"/>
      <c r="UK147" s="218"/>
      <c r="UL147" s="218"/>
      <c r="UM147" s="218"/>
      <c r="UN147" s="218"/>
      <c r="UO147" s="218"/>
      <c r="UP147" s="218"/>
      <c r="UQ147" s="218"/>
      <c r="UR147" s="218"/>
      <c r="US147" s="218"/>
      <c r="UT147" s="218"/>
      <c r="UU147" s="218"/>
      <c r="UV147" s="218"/>
      <c r="UW147" s="218"/>
      <c r="UX147" s="218"/>
      <c r="UY147" s="218"/>
      <c r="UZ147" s="218"/>
      <c r="VA147" s="218"/>
      <c r="VB147" s="218"/>
      <c r="VC147" s="218"/>
      <c r="VD147" s="218"/>
      <c r="VE147" s="218"/>
      <c r="VF147" s="218"/>
      <c r="VG147" s="218"/>
      <c r="VH147" s="218"/>
      <c r="VI147" s="218"/>
      <c r="VJ147" s="218"/>
      <c r="VK147" s="218"/>
      <c r="VL147" s="218"/>
      <c r="VM147" s="218"/>
      <c r="VN147" s="218"/>
      <c r="VO147" s="218"/>
      <c r="VP147" s="218"/>
      <c r="VQ147" s="218"/>
      <c r="VR147" s="218"/>
      <c r="VS147" s="218"/>
      <c r="VT147" s="218"/>
      <c r="VU147" s="218"/>
      <c r="VV147" s="218"/>
      <c r="VW147" s="218"/>
      <c r="VX147" s="218"/>
      <c r="VY147" s="218"/>
      <c r="VZ147" s="218"/>
      <c r="WA147" s="218"/>
      <c r="WB147" s="218"/>
      <c r="WC147" s="218"/>
      <c r="WD147" s="218"/>
      <c r="WE147" s="218"/>
      <c r="WF147" s="218"/>
      <c r="WG147" s="218"/>
      <c r="WH147" s="218"/>
      <c r="WI147" s="218"/>
      <c r="WJ147" s="218"/>
      <c r="WK147" s="218"/>
      <c r="WL147" s="218"/>
      <c r="WM147" s="218"/>
      <c r="WN147" s="218"/>
      <c r="WO147" s="218"/>
      <c r="WP147" s="218"/>
      <c r="WQ147" s="218"/>
      <c r="WR147" s="218"/>
      <c r="WS147" s="218"/>
      <c r="WT147" s="218"/>
      <c r="WU147" s="218"/>
      <c r="WV147" s="218"/>
      <c r="WW147" s="218"/>
      <c r="WX147" s="218"/>
      <c r="WY147" s="218"/>
      <c r="WZ147" s="218"/>
      <c r="XA147" s="218"/>
      <c r="XB147" s="218"/>
      <c r="XC147" s="218"/>
      <c r="XD147" s="218"/>
      <c r="XE147" s="218"/>
      <c r="XF147" s="218"/>
      <c r="XG147" s="218"/>
      <c r="XH147" s="218"/>
      <c r="XI147" s="218"/>
      <c r="XJ147" s="218"/>
      <c r="XK147" s="218"/>
      <c r="XL147" s="218"/>
      <c r="XM147" s="218"/>
      <c r="XN147" s="218"/>
      <c r="XO147" s="218"/>
      <c r="XP147" s="218"/>
      <c r="XQ147" s="218"/>
      <c r="XR147" s="218"/>
      <c r="XS147" s="218"/>
      <c r="XT147" s="218"/>
      <c r="XU147" s="218"/>
      <c r="XV147" s="218"/>
      <c r="XW147" s="218"/>
      <c r="XX147" s="218"/>
      <c r="XY147" s="218"/>
      <c r="XZ147" s="218"/>
      <c r="YA147" s="218"/>
      <c r="YB147" s="218"/>
      <c r="YC147" s="218"/>
      <c r="YD147" s="218"/>
      <c r="YE147" s="218"/>
      <c r="YF147" s="218"/>
      <c r="YG147" s="218"/>
      <c r="YH147" s="218"/>
      <c r="YI147" s="218"/>
      <c r="YJ147" s="218"/>
      <c r="YK147" s="218"/>
      <c r="YL147" s="218"/>
      <c r="YM147" s="218"/>
      <c r="YN147" s="218"/>
      <c r="YO147" s="218"/>
      <c r="YP147" s="218"/>
      <c r="YQ147" s="218"/>
      <c r="YR147" s="218"/>
      <c r="YS147" s="218"/>
      <c r="YT147" s="218"/>
      <c r="YU147" s="218"/>
      <c r="YV147" s="218"/>
      <c r="YW147" s="218"/>
      <c r="YX147" s="218"/>
      <c r="YY147" s="218"/>
      <c r="YZ147" s="218"/>
      <c r="ZA147" s="218"/>
      <c r="ZB147" s="218"/>
      <c r="ZC147" s="218"/>
      <c r="ZD147" s="218"/>
      <c r="ZE147" s="218"/>
      <c r="ZF147" s="218"/>
      <c r="ZG147" s="218"/>
      <c r="ZH147" s="218"/>
      <c r="ZI147" s="218"/>
      <c r="ZJ147" s="218"/>
      <c r="ZK147" s="218"/>
      <c r="ZL147" s="218"/>
      <c r="ZM147" s="218"/>
      <c r="ZN147" s="218"/>
      <c r="ZO147" s="218"/>
      <c r="ZP147" s="218"/>
      <c r="ZQ147" s="218"/>
      <c r="ZR147" s="218"/>
      <c r="ZS147" s="218"/>
      <c r="ZT147" s="218"/>
      <c r="ZU147" s="218"/>
      <c r="ZV147" s="218"/>
      <c r="ZW147" s="218"/>
      <c r="ZX147" s="218"/>
      <c r="ZY147" s="218"/>
      <c r="ZZ147" s="218"/>
      <c r="AAA147" s="218"/>
      <c r="AAB147" s="218"/>
      <c r="AAC147" s="218"/>
      <c r="AAD147" s="218"/>
      <c r="AAE147" s="218"/>
      <c r="AAF147" s="218"/>
      <c r="AAG147" s="218"/>
      <c r="AAH147" s="218"/>
      <c r="AAI147" s="218"/>
      <c r="AAJ147" s="218"/>
      <c r="AAK147" s="218"/>
      <c r="AAL147" s="218"/>
      <c r="AAM147" s="218"/>
      <c r="AAN147" s="218"/>
      <c r="AAO147" s="218"/>
      <c r="AAP147" s="218"/>
      <c r="AAQ147" s="218"/>
      <c r="AAR147" s="218"/>
      <c r="AAS147" s="218"/>
      <c r="AAT147" s="218"/>
      <c r="AAU147" s="218"/>
      <c r="AAV147" s="218"/>
      <c r="AAW147" s="218"/>
      <c r="AAX147" s="218"/>
      <c r="AAY147" s="218"/>
      <c r="AAZ147" s="218"/>
      <c r="ABA147" s="218"/>
      <c r="ABB147" s="218"/>
      <c r="ABC147" s="218"/>
      <c r="ABD147" s="218"/>
      <c r="ABE147" s="218"/>
      <c r="ABF147" s="218"/>
      <c r="ABG147" s="218"/>
      <c r="ABH147" s="218"/>
      <c r="ABI147" s="218"/>
      <c r="ABJ147" s="218"/>
      <c r="ABK147" s="218"/>
      <c r="ABL147" s="218"/>
      <c r="ABM147" s="218"/>
      <c r="ABN147" s="218"/>
      <c r="ABO147" s="218"/>
      <c r="ABP147" s="218"/>
      <c r="ABQ147" s="218"/>
      <c r="ABR147" s="218"/>
      <c r="ABS147" s="218"/>
      <c r="ABT147" s="218"/>
      <c r="ABU147" s="218"/>
      <c r="ABV147" s="218"/>
      <c r="ABW147" s="218"/>
      <c r="ABX147" s="218"/>
      <c r="ABY147" s="218"/>
      <c r="ABZ147" s="218"/>
      <c r="ACA147" s="218"/>
      <c r="ACB147" s="218"/>
      <c r="ACC147" s="218"/>
      <c r="ACD147" s="218"/>
      <c r="ACE147" s="218"/>
      <c r="ACF147" s="218"/>
      <c r="ACG147" s="218"/>
      <c r="ACH147" s="218"/>
      <c r="ACI147" s="218"/>
      <c r="ACJ147" s="218"/>
      <c r="ACK147" s="218"/>
      <c r="ACL147" s="218"/>
      <c r="ACM147" s="218"/>
      <c r="ACN147" s="218"/>
      <c r="ACO147" s="218"/>
      <c r="ACP147" s="218"/>
      <c r="ACQ147" s="218"/>
      <c r="ACR147" s="218"/>
      <c r="ACS147" s="218"/>
      <c r="ACT147" s="218"/>
      <c r="ACU147" s="218"/>
      <c r="ACV147" s="218"/>
      <c r="ACW147" s="218"/>
      <c r="ACX147" s="218"/>
      <c r="ACY147" s="218"/>
      <c r="ACZ147" s="218"/>
      <c r="ADA147" s="218"/>
      <c r="ADB147" s="218"/>
      <c r="ADC147" s="218"/>
      <c r="ADD147" s="218"/>
      <c r="ADE147" s="218"/>
      <c r="ADF147" s="218"/>
      <c r="ADG147" s="218"/>
      <c r="ADH147" s="218"/>
      <c r="ADI147" s="218"/>
      <c r="ADJ147" s="218"/>
      <c r="ADK147" s="218"/>
      <c r="ADL147" s="218"/>
      <c r="ADM147" s="218"/>
      <c r="ADN147" s="218"/>
      <c r="ADO147" s="218"/>
      <c r="ADP147" s="218"/>
      <c r="ADQ147" s="218"/>
      <c r="ADR147" s="218"/>
      <c r="ADS147" s="218"/>
      <c r="ADT147" s="218"/>
      <c r="ADU147" s="218"/>
      <c r="ADV147" s="218"/>
      <c r="ADW147" s="218"/>
      <c r="ADX147" s="218"/>
      <c r="ADY147" s="218"/>
      <c r="ADZ147" s="218"/>
      <c r="AEA147" s="218"/>
      <c r="AEB147" s="218"/>
      <c r="AEC147" s="218"/>
      <c r="AED147" s="218"/>
      <c r="AEE147" s="218"/>
      <c r="AEF147" s="218"/>
      <c r="AEG147" s="218"/>
      <c r="AEH147" s="218"/>
      <c r="AEI147" s="218"/>
      <c r="AEJ147" s="218"/>
      <c r="AEK147" s="218"/>
      <c r="AEL147" s="218"/>
      <c r="AEM147" s="218"/>
      <c r="AEN147" s="218"/>
      <c r="AEO147" s="218"/>
      <c r="AEP147" s="218"/>
      <c r="AEQ147" s="218"/>
      <c r="AER147" s="218"/>
      <c r="AES147" s="218"/>
      <c r="AET147" s="218"/>
      <c r="AEU147" s="218"/>
      <c r="AEV147" s="218"/>
      <c r="AEW147" s="218"/>
      <c r="AEX147" s="218"/>
      <c r="AEY147" s="218"/>
      <c r="AEZ147" s="218"/>
      <c r="AFA147" s="218"/>
      <c r="AFB147" s="218"/>
      <c r="AFC147" s="218"/>
      <c r="AFD147" s="218"/>
      <c r="AFE147" s="218"/>
      <c r="AFF147" s="218"/>
      <c r="AFG147" s="218"/>
      <c r="AFH147" s="218"/>
      <c r="AFI147" s="218"/>
      <c r="AFJ147" s="218"/>
      <c r="AFK147" s="218"/>
      <c r="AFL147" s="218"/>
      <c r="AFM147" s="218"/>
      <c r="AFN147" s="218"/>
      <c r="AFO147" s="218"/>
      <c r="AFP147" s="218"/>
      <c r="AFQ147" s="218"/>
      <c r="AFR147" s="218"/>
      <c r="AFS147" s="218"/>
      <c r="AFT147" s="218"/>
      <c r="AFU147" s="218"/>
      <c r="AFV147" s="218"/>
      <c r="AFW147" s="218"/>
      <c r="AFX147" s="218"/>
      <c r="AFY147" s="218"/>
      <c r="AFZ147" s="218"/>
      <c r="AGA147" s="218"/>
      <c r="AGB147" s="218"/>
      <c r="AGC147" s="218"/>
      <c r="AGD147" s="218"/>
      <c r="AGE147" s="218"/>
      <c r="AGF147" s="218"/>
      <c r="AGG147" s="218"/>
      <c r="AGH147" s="218"/>
      <c r="AGI147" s="218"/>
      <c r="AGJ147" s="218"/>
      <c r="AGK147" s="218"/>
      <c r="AGL147" s="218"/>
      <c r="AGM147" s="218"/>
      <c r="AGN147" s="218"/>
      <c r="AGO147" s="218"/>
      <c r="AGP147" s="218"/>
      <c r="AGQ147" s="218"/>
      <c r="AGR147" s="218"/>
      <c r="AGS147" s="218"/>
      <c r="AGT147" s="218"/>
      <c r="AGU147" s="218"/>
      <c r="AGV147" s="218"/>
      <c r="AGW147" s="218"/>
      <c r="AGX147" s="218"/>
      <c r="AGY147" s="218"/>
      <c r="AGZ147" s="218"/>
      <c r="AHA147" s="218"/>
      <c r="AHB147" s="218"/>
      <c r="AHC147" s="218"/>
      <c r="AHD147" s="218"/>
      <c r="AHE147" s="218"/>
      <c r="AHF147" s="218"/>
      <c r="AHG147" s="218"/>
      <c r="AHH147" s="218"/>
      <c r="AHI147" s="218"/>
      <c r="AHJ147" s="218"/>
      <c r="AHK147" s="218"/>
      <c r="AHL147" s="218"/>
      <c r="AHM147" s="218"/>
      <c r="AHN147" s="218"/>
      <c r="AHO147" s="218"/>
      <c r="AHP147" s="218"/>
      <c r="AHQ147" s="218"/>
      <c r="AHR147" s="218"/>
      <c r="AHS147" s="218"/>
      <c r="AHT147" s="218"/>
      <c r="AHU147" s="218"/>
      <c r="AHV147" s="218"/>
      <c r="AHW147" s="218"/>
      <c r="AHX147" s="218"/>
      <c r="AHY147" s="218"/>
      <c r="AHZ147" s="218"/>
      <c r="AIA147" s="218"/>
      <c r="AIB147" s="218"/>
      <c r="AIC147" s="218"/>
      <c r="AID147" s="218"/>
      <c r="AIE147" s="218"/>
      <c r="AIF147" s="218"/>
      <c r="AIG147" s="218"/>
      <c r="AIH147" s="218"/>
      <c r="AII147" s="218"/>
      <c r="AIJ147" s="218"/>
      <c r="AIK147" s="218"/>
      <c r="AIL147" s="218"/>
      <c r="AIM147" s="218"/>
      <c r="AIN147" s="218"/>
      <c r="AIO147" s="218"/>
      <c r="AIP147" s="218"/>
      <c r="AIQ147" s="218"/>
      <c r="AIR147" s="218"/>
      <c r="AIS147" s="218"/>
      <c r="AIT147" s="218"/>
      <c r="AIU147" s="218"/>
      <c r="AIV147" s="218"/>
      <c r="AIW147" s="218"/>
      <c r="AIX147" s="218"/>
      <c r="AIY147" s="218"/>
      <c r="AIZ147" s="218"/>
      <c r="AJA147" s="218"/>
      <c r="AJB147" s="218"/>
      <c r="AJC147" s="218"/>
      <c r="AJD147" s="218"/>
      <c r="AJE147" s="218"/>
      <c r="AJF147" s="218"/>
      <c r="AJG147" s="218"/>
      <c r="AJH147" s="218"/>
      <c r="AJI147" s="218"/>
      <c r="AJJ147" s="218"/>
      <c r="AJK147" s="218"/>
      <c r="AJL147" s="218"/>
      <c r="AJM147" s="218"/>
      <c r="AJN147" s="218"/>
      <c r="AJO147" s="218"/>
      <c r="AJP147" s="218"/>
      <c r="AJQ147" s="218"/>
      <c r="AJR147" s="218"/>
      <c r="AJS147" s="218"/>
      <c r="AJT147" s="218"/>
      <c r="AJU147" s="218"/>
      <c r="AJV147" s="218"/>
      <c r="AJW147" s="218"/>
      <c r="AJX147" s="218"/>
      <c r="AJY147" s="218"/>
      <c r="AJZ147" s="218"/>
      <c r="AKA147" s="218"/>
      <c r="AKB147" s="218"/>
      <c r="AKC147" s="218"/>
      <c r="AKD147" s="218"/>
      <c r="AKE147" s="218"/>
      <c r="AKF147" s="218"/>
      <c r="AKG147" s="218"/>
      <c r="AKH147" s="218"/>
      <c r="AKI147" s="218"/>
      <c r="AKJ147" s="218"/>
      <c r="AKK147" s="218"/>
      <c r="AKL147" s="218"/>
      <c r="AKM147" s="218"/>
      <c r="AKN147" s="218"/>
      <c r="AKO147" s="218"/>
      <c r="AKP147" s="218"/>
      <c r="AKQ147" s="218"/>
      <c r="AKR147" s="218"/>
      <c r="AKS147" s="218"/>
      <c r="AKT147" s="218"/>
      <c r="AKU147" s="218"/>
      <c r="AKV147" s="218"/>
      <c r="AKW147" s="218"/>
      <c r="AKX147" s="218"/>
      <c r="AKY147" s="218"/>
      <c r="AKZ147" s="218"/>
      <c r="ALA147" s="218"/>
      <c r="ALB147" s="218"/>
      <c r="ALC147" s="218"/>
      <c r="ALD147" s="218"/>
      <c r="ALE147" s="218"/>
      <c r="ALF147" s="218"/>
      <c r="ALG147" s="218"/>
      <c r="ALH147" s="218"/>
      <c r="ALI147" s="218"/>
      <c r="ALJ147" s="218"/>
      <c r="ALK147" s="218"/>
      <c r="ALL147" s="218"/>
      <c r="ALM147" s="218"/>
      <c r="ALN147" s="218"/>
      <c r="ALO147" s="218"/>
      <c r="ALP147" s="218"/>
      <c r="ALQ147" s="218"/>
      <c r="ALR147" s="218"/>
      <c r="ALS147" s="218"/>
      <c r="ALT147" s="218"/>
      <c r="ALU147" s="218"/>
      <c r="ALV147" s="218"/>
      <c r="ALW147" s="218"/>
      <c r="ALX147" s="218"/>
      <c r="ALY147" s="218"/>
      <c r="ALZ147" s="218"/>
      <c r="AMA147" s="218"/>
      <c r="AMB147" s="218"/>
      <c r="AMC147" s="218"/>
      <c r="AMD147" s="218"/>
      <c r="AME147" s="218"/>
      <c r="AMF147" s="218"/>
      <c r="AMG147" s="218"/>
      <c r="AMH147" s="218"/>
      <c r="AMI147" s="218"/>
      <c r="AMJ147" s="218"/>
      <c r="AMK147" s="218"/>
      <c r="AML147" s="218"/>
      <c r="AMM147" s="218"/>
      <c r="AMN147" s="218"/>
      <c r="AMO147" s="218"/>
      <c r="AMP147" s="218"/>
      <c r="AMQ147" s="218"/>
      <c r="AMR147" s="218"/>
      <c r="AMS147" s="218"/>
      <c r="AMT147" s="218"/>
      <c r="AMU147" s="218"/>
      <c r="AMV147" s="218"/>
      <c r="AMW147" s="218"/>
      <c r="AMX147" s="218"/>
      <c r="AMY147" s="218"/>
      <c r="AMZ147" s="218"/>
      <c r="ANA147" s="218"/>
      <c r="ANB147" s="218"/>
      <c r="ANC147" s="218"/>
      <c r="AND147" s="218"/>
      <c r="ANE147" s="218"/>
      <c r="ANF147" s="218"/>
      <c r="ANG147" s="218"/>
      <c r="ANH147" s="218"/>
      <c r="ANI147" s="218"/>
      <c r="ANJ147" s="218"/>
      <c r="ANK147" s="218"/>
      <c r="ANL147" s="218"/>
      <c r="ANM147" s="218"/>
      <c r="ANN147" s="218"/>
      <c r="ANO147" s="218"/>
      <c r="ANP147" s="218"/>
      <c r="ANQ147" s="218"/>
      <c r="ANR147" s="218"/>
      <c r="ANS147" s="218"/>
      <c r="ANT147" s="218"/>
      <c r="ANU147" s="218"/>
      <c r="ANV147" s="218"/>
      <c r="ANW147" s="218"/>
      <c r="ANX147" s="218"/>
      <c r="ANY147" s="218"/>
      <c r="ANZ147" s="218"/>
      <c r="AOA147" s="218"/>
      <c r="AOB147" s="218"/>
      <c r="AOC147" s="218"/>
      <c r="AOD147" s="218"/>
      <c r="AOE147" s="218"/>
      <c r="AOF147" s="218"/>
      <c r="AOG147" s="218"/>
      <c r="AOH147" s="218"/>
      <c r="AOI147" s="218"/>
      <c r="AOJ147" s="218"/>
      <c r="AOK147" s="218"/>
      <c r="AOL147" s="218"/>
      <c r="AOM147" s="218"/>
      <c r="AON147" s="218"/>
      <c r="AOO147" s="218"/>
      <c r="AOP147" s="218"/>
      <c r="AOQ147" s="218"/>
      <c r="AOR147" s="218"/>
      <c r="AOS147" s="218"/>
      <c r="AOT147" s="218"/>
      <c r="AOU147" s="218"/>
      <c r="AOV147" s="218"/>
      <c r="AOW147" s="218"/>
      <c r="AOX147" s="218"/>
      <c r="AOY147" s="218"/>
      <c r="AOZ147" s="218"/>
      <c r="APA147" s="218"/>
      <c r="APB147" s="218"/>
      <c r="APC147" s="218"/>
      <c r="APD147" s="218"/>
      <c r="APE147" s="218"/>
      <c r="APF147" s="218"/>
      <c r="APG147" s="218"/>
      <c r="APH147" s="218"/>
      <c r="API147" s="218"/>
      <c r="APJ147" s="218"/>
      <c r="APK147" s="218"/>
      <c r="APL147" s="218"/>
      <c r="APM147" s="218"/>
      <c r="APN147" s="218"/>
      <c r="APO147" s="218"/>
      <c r="APP147" s="218"/>
      <c r="APQ147" s="218"/>
      <c r="APR147" s="218"/>
      <c r="APS147" s="218"/>
      <c r="APT147" s="218"/>
      <c r="APU147" s="218"/>
      <c r="APV147" s="218"/>
      <c r="APW147" s="218"/>
      <c r="APX147" s="218"/>
      <c r="APY147" s="218"/>
      <c r="APZ147" s="218"/>
      <c r="AQA147" s="218"/>
      <c r="AQB147" s="218"/>
      <c r="AQC147" s="218"/>
      <c r="AQD147" s="218"/>
      <c r="AQE147" s="218"/>
      <c r="AQF147" s="218"/>
      <c r="AQG147" s="218"/>
      <c r="AQH147" s="218"/>
      <c r="AQI147" s="218"/>
      <c r="AQJ147" s="218"/>
      <c r="AQK147" s="218"/>
      <c r="AQL147" s="218"/>
      <c r="AQM147" s="218"/>
      <c r="AQN147" s="218"/>
      <c r="AQO147" s="218"/>
      <c r="AQP147" s="218"/>
      <c r="AQQ147" s="218"/>
      <c r="AQR147" s="218"/>
      <c r="AQS147" s="218"/>
      <c r="AQT147" s="218"/>
      <c r="AQU147" s="218"/>
      <c r="AQV147" s="218"/>
      <c r="AQW147" s="218"/>
      <c r="AQX147" s="218"/>
      <c r="AQY147" s="218"/>
      <c r="AQZ147" s="218"/>
      <c r="ARA147" s="218"/>
      <c r="ARB147" s="218"/>
      <c r="ARC147" s="218"/>
      <c r="ARD147" s="218"/>
      <c r="ARE147" s="218"/>
      <c r="ARF147" s="218"/>
      <c r="ARG147" s="218"/>
      <c r="ARH147" s="218"/>
      <c r="ARI147" s="218"/>
      <c r="ARJ147" s="218"/>
      <c r="ARK147" s="218"/>
      <c r="ARL147" s="218"/>
      <c r="ARM147" s="218"/>
      <c r="ARN147" s="218"/>
      <c r="ARO147" s="218"/>
      <c r="ARP147" s="218"/>
      <c r="ARQ147" s="218"/>
      <c r="ARR147" s="218"/>
      <c r="ARS147" s="218"/>
      <c r="ART147" s="218"/>
      <c r="ARU147" s="218"/>
      <c r="ARV147" s="218"/>
      <c r="ARW147" s="218"/>
      <c r="ARX147" s="218"/>
      <c r="ARY147" s="218"/>
      <c r="ARZ147" s="218"/>
      <c r="ASA147" s="218"/>
      <c r="ASB147" s="218"/>
      <c r="ASC147" s="218"/>
      <c r="ASD147" s="218"/>
      <c r="ASE147" s="218"/>
      <c r="ASF147" s="218"/>
      <c r="ASG147" s="218"/>
      <c r="ASH147" s="218"/>
      <c r="ASI147" s="218"/>
      <c r="ASJ147" s="218"/>
      <c r="ASK147" s="218"/>
      <c r="ASL147" s="218"/>
      <c r="ASM147" s="218"/>
      <c r="ASN147" s="218"/>
      <c r="ASO147" s="218"/>
      <c r="ASP147" s="218"/>
      <c r="ASQ147" s="218"/>
      <c r="ASR147" s="218"/>
      <c r="ASS147" s="218"/>
      <c r="AST147" s="218"/>
      <c r="ASU147" s="218"/>
      <c r="ASV147" s="218"/>
      <c r="ASW147" s="218"/>
      <c r="ASX147" s="218"/>
      <c r="ASY147" s="218"/>
      <c r="ASZ147" s="218"/>
      <c r="ATA147" s="218"/>
      <c r="ATB147" s="218"/>
      <c r="ATC147" s="218"/>
      <c r="ATD147" s="218"/>
      <c r="ATE147" s="218"/>
      <c r="ATF147" s="218"/>
      <c r="ATG147" s="218"/>
      <c r="ATH147" s="218"/>
      <c r="ATI147" s="218"/>
      <c r="ATJ147" s="218"/>
      <c r="ATK147" s="218"/>
      <c r="ATL147" s="218"/>
    </row>
    <row r="149" spans="1:1208" s="220" customFormat="1">
      <c r="A149" s="219"/>
      <c r="B149" s="220" t="s">
        <v>150</v>
      </c>
      <c r="F149" s="221"/>
      <c r="G149" s="221"/>
      <c r="M149" s="222">
        <f>IF($T$1="MTDC",M143-M92-M105-M115-M117-M141,M143)</f>
        <v>0</v>
      </c>
      <c r="N149" s="222">
        <f t="shared" ref="N149:R149" si="68">IF($T$1="MTDC",N143-N92-N105-N115-N117-N141,N143)</f>
        <v>0</v>
      </c>
      <c r="O149" s="222">
        <f t="shared" si="68"/>
        <v>0</v>
      </c>
      <c r="P149" s="222">
        <f t="shared" si="68"/>
        <v>0</v>
      </c>
      <c r="Q149" s="222">
        <f t="shared" si="68"/>
        <v>0</v>
      </c>
      <c r="R149" s="222">
        <f t="shared" si="68"/>
        <v>0</v>
      </c>
      <c r="S149" s="222">
        <f>SUM(M149:Q149)</f>
        <v>0</v>
      </c>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19"/>
      <c r="AY149" s="219"/>
      <c r="AZ149" s="219"/>
      <c r="BA149" s="219"/>
      <c r="BB149" s="219"/>
      <c r="BC149" s="219"/>
      <c r="BD149" s="219"/>
      <c r="BE149" s="219"/>
      <c r="BF149" s="219"/>
      <c r="BG149" s="219"/>
      <c r="BH149" s="219"/>
      <c r="BI149" s="219"/>
      <c r="BJ149" s="219"/>
      <c r="BK149" s="219"/>
      <c r="BL149" s="219"/>
      <c r="BM149" s="219"/>
      <c r="BN149" s="219"/>
      <c r="BO149" s="219"/>
      <c r="BP149" s="219"/>
      <c r="BQ149" s="219"/>
      <c r="BR149" s="219"/>
      <c r="BS149" s="219"/>
      <c r="BT149" s="219"/>
      <c r="BU149" s="219"/>
      <c r="BV149" s="219"/>
      <c r="BW149" s="219"/>
      <c r="BX149" s="219"/>
      <c r="BY149" s="219"/>
      <c r="BZ149" s="219"/>
      <c r="CA149" s="219"/>
      <c r="CB149" s="219"/>
      <c r="CC149" s="219"/>
      <c r="CD149" s="219"/>
      <c r="CE149" s="219"/>
      <c r="CF149" s="219"/>
      <c r="CG149" s="219"/>
      <c r="CH149" s="219"/>
      <c r="CI149" s="219"/>
      <c r="CJ149" s="219"/>
      <c r="CK149" s="219"/>
      <c r="CL149" s="219"/>
      <c r="CM149" s="219"/>
      <c r="CN149" s="219"/>
      <c r="CO149" s="219"/>
      <c r="CP149" s="219"/>
      <c r="CQ149" s="219"/>
      <c r="CR149" s="219"/>
      <c r="CS149" s="219"/>
      <c r="CT149" s="219"/>
      <c r="CU149" s="219"/>
      <c r="CV149" s="219"/>
      <c r="CW149" s="219"/>
      <c r="CX149" s="219"/>
      <c r="CY149" s="219"/>
      <c r="CZ149" s="219"/>
      <c r="DA149" s="219"/>
      <c r="DB149" s="219"/>
      <c r="DC149" s="219"/>
      <c r="DD149" s="219"/>
      <c r="DE149" s="219"/>
      <c r="DF149" s="219"/>
      <c r="DG149" s="219"/>
      <c r="DH149" s="219"/>
      <c r="DI149" s="219"/>
      <c r="DJ149" s="219"/>
      <c r="DK149" s="219"/>
      <c r="DL149" s="219"/>
      <c r="DM149" s="219"/>
      <c r="DN149" s="219"/>
      <c r="DO149" s="219"/>
      <c r="DP149" s="219"/>
      <c r="DQ149" s="219"/>
      <c r="DR149" s="219"/>
      <c r="DS149" s="219"/>
      <c r="DT149" s="219"/>
      <c r="DU149" s="219"/>
      <c r="DV149" s="219"/>
      <c r="DW149" s="219"/>
      <c r="DX149" s="219"/>
      <c r="DY149" s="219"/>
      <c r="DZ149" s="219"/>
      <c r="EA149" s="219"/>
      <c r="EB149" s="219"/>
      <c r="EC149" s="219"/>
      <c r="ED149" s="219"/>
      <c r="EE149" s="219"/>
      <c r="EF149" s="219"/>
      <c r="EG149" s="219"/>
      <c r="EH149" s="219"/>
      <c r="EI149" s="219"/>
      <c r="EJ149" s="219"/>
      <c r="EK149" s="219"/>
      <c r="EL149" s="219"/>
      <c r="EM149" s="219"/>
      <c r="EN149" s="219"/>
      <c r="EO149" s="219"/>
      <c r="EP149" s="219"/>
      <c r="EQ149" s="219"/>
      <c r="ER149" s="219"/>
      <c r="ES149" s="219"/>
      <c r="ET149" s="219"/>
      <c r="EU149" s="219"/>
      <c r="EV149" s="219"/>
      <c r="EW149" s="219"/>
      <c r="EX149" s="219"/>
      <c r="EY149" s="219"/>
      <c r="EZ149" s="219"/>
      <c r="FA149" s="219"/>
      <c r="FB149" s="219"/>
      <c r="FC149" s="219"/>
      <c r="FD149" s="219"/>
      <c r="FE149" s="219"/>
      <c r="FF149" s="219"/>
      <c r="FG149" s="219"/>
      <c r="FH149" s="219"/>
      <c r="FI149" s="219"/>
      <c r="FJ149" s="219"/>
      <c r="FK149" s="219"/>
      <c r="FL149" s="219"/>
      <c r="FM149" s="219"/>
      <c r="FN149" s="219"/>
      <c r="FO149" s="219"/>
      <c r="FP149" s="219"/>
      <c r="FQ149" s="219"/>
      <c r="FR149" s="219"/>
      <c r="FS149" s="219"/>
      <c r="FT149" s="219"/>
      <c r="FU149" s="219"/>
      <c r="FV149" s="219"/>
      <c r="FW149" s="219"/>
      <c r="FX149" s="219"/>
      <c r="FY149" s="219"/>
      <c r="FZ149" s="219"/>
      <c r="GA149" s="219"/>
      <c r="GB149" s="219"/>
      <c r="GC149" s="219"/>
      <c r="GD149" s="219"/>
      <c r="GE149" s="219"/>
      <c r="GF149" s="219"/>
      <c r="GG149" s="219"/>
      <c r="GH149" s="219"/>
      <c r="GI149" s="219"/>
      <c r="GJ149" s="219"/>
      <c r="GK149" s="219"/>
      <c r="GL149" s="219"/>
      <c r="GM149" s="219"/>
      <c r="GN149" s="219"/>
      <c r="GO149" s="219"/>
      <c r="GP149" s="219"/>
      <c r="GQ149" s="219"/>
      <c r="GR149" s="219"/>
      <c r="GS149" s="219"/>
      <c r="GT149" s="219"/>
      <c r="GU149" s="219"/>
      <c r="GV149" s="219"/>
      <c r="GW149" s="219"/>
      <c r="GX149" s="219"/>
      <c r="GY149" s="219"/>
      <c r="GZ149" s="219"/>
      <c r="HA149" s="219"/>
      <c r="HB149" s="219"/>
      <c r="HC149" s="219"/>
      <c r="HD149" s="219"/>
      <c r="HE149" s="219"/>
      <c r="HF149" s="219"/>
      <c r="HG149" s="219"/>
      <c r="HH149" s="219"/>
      <c r="HI149" s="219"/>
      <c r="HJ149" s="219"/>
      <c r="HK149" s="219"/>
      <c r="HL149" s="219"/>
      <c r="HM149" s="219"/>
      <c r="HN149" s="219"/>
      <c r="HO149" s="219"/>
      <c r="HP149" s="219"/>
      <c r="HQ149" s="219"/>
      <c r="HR149" s="219"/>
      <c r="HS149" s="219"/>
      <c r="HT149" s="219"/>
      <c r="HU149" s="219"/>
      <c r="HV149" s="219"/>
      <c r="HW149" s="219"/>
      <c r="HX149" s="219"/>
      <c r="HY149" s="219"/>
      <c r="HZ149" s="219"/>
      <c r="IA149" s="219"/>
      <c r="IB149" s="219"/>
      <c r="IC149" s="219"/>
      <c r="ID149" s="219"/>
      <c r="IE149" s="219"/>
      <c r="IF149" s="219"/>
      <c r="IG149" s="219"/>
      <c r="IH149" s="219"/>
      <c r="II149" s="219"/>
      <c r="IJ149" s="219"/>
      <c r="IK149" s="219"/>
      <c r="IL149" s="219"/>
      <c r="IM149" s="219"/>
      <c r="IN149" s="219"/>
      <c r="IO149" s="219"/>
      <c r="IP149" s="219"/>
      <c r="IQ149" s="219"/>
      <c r="IR149" s="219"/>
      <c r="IS149" s="219"/>
      <c r="IT149" s="219"/>
      <c r="IU149" s="219"/>
      <c r="IV149" s="219"/>
      <c r="IW149" s="219"/>
      <c r="IX149" s="219"/>
      <c r="IY149" s="219"/>
      <c r="IZ149" s="219"/>
      <c r="JA149" s="219"/>
      <c r="JB149" s="219"/>
      <c r="JC149" s="219"/>
      <c r="JD149" s="219"/>
      <c r="JE149" s="219"/>
      <c r="JF149" s="219"/>
      <c r="JG149" s="219"/>
      <c r="JH149" s="219"/>
      <c r="JI149" s="219"/>
      <c r="JJ149" s="219"/>
      <c r="JK149" s="219"/>
      <c r="JL149" s="219"/>
      <c r="JM149" s="219"/>
      <c r="JN149" s="219"/>
      <c r="JO149" s="219"/>
      <c r="JP149" s="219"/>
      <c r="JQ149" s="219"/>
      <c r="JR149" s="219"/>
      <c r="JS149" s="219"/>
      <c r="JT149" s="219"/>
      <c r="JU149" s="219"/>
      <c r="JV149" s="219"/>
      <c r="JW149" s="219"/>
      <c r="JX149" s="219"/>
      <c r="JY149" s="219"/>
      <c r="JZ149" s="219"/>
      <c r="KA149" s="219"/>
      <c r="KB149" s="219"/>
      <c r="KC149" s="219"/>
      <c r="KD149" s="219"/>
      <c r="KE149" s="219"/>
      <c r="KF149" s="219"/>
      <c r="KG149" s="219"/>
      <c r="KH149" s="219"/>
      <c r="KI149" s="219"/>
      <c r="KJ149" s="219"/>
      <c r="KK149" s="219"/>
      <c r="KL149" s="219"/>
      <c r="KM149" s="219"/>
      <c r="KN149" s="219"/>
      <c r="KO149" s="219"/>
      <c r="KP149" s="219"/>
      <c r="KQ149" s="219"/>
      <c r="KR149" s="219"/>
      <c r="KS149" s="219"/>
      <c r="KT149" s="219"/>
      <c r="KU149" s="219"/>
      <c r="KV149" s="219"/>
      <c r="KW149" s="219"/>
      <c r="KX149" s="219"/>
      <c r="KY149" s="219"/>
      <c r="KZ149" s="219"/>
      <c r="LA149" s="219"/>
      <c r="LB149" s="219"/>
      <c r="LC149" s="219"/>
      <c r="LD149" s="219"/>
      <c r="LE149" s="219"/>
      <c r="LF149" s="219"/>
      <c r="LG149" s="219"/>
      <c r="LH149" s="219"/>
      <c r="LI149" s="219"/>
      <c r="LJ149" s="219"/>
      <c r="LK149" s="219"/>
      <c r="LL149" s="219"/>
      <c r="LM149" s="219"/>
      <c r="LN149" s="219"/>
      <c r="LO149" s="219"/>
      <c r="LP149" s="219"/>
      <c r="LQ149" s="219"/>
      <c r="LR149" s="219"/>
      <c r="LS149" s="219"/>
      <c r="LT149" s="219"/>
      <c r="LU149" s="219"/>
      <c r="LV149" s="219"/>
      <c r="LW149" s="219"/>
      <c r="LX149" s="219"/>
      <c r="LY149" s="219"/>
      <c r="LZ149" s="219"/>
      <c r="MA149" s="219"/>
      <c r="MB149" s="219"/>
      <c r="MC149" s="219"/>
      <c r="MD149" s="219"/>
      <c r="ME149" s="219"/>
      <c r="MF149" s="219"/>
      <c r="MG149" s="219"/>
      <c r="MH149" s="219"/>
      <c r="MI149" s="219"/>
      <c r="MJ149" s="219"/>
      <c r="MK149" s="219"/>
      <c r="ML149" s="219"/>
      <c r="MM149" s="219"/>
      <c r="MN149" s="219"/>
      <c r="MO149" s="219"/>
      <c r="MP149" s="219"/>
      <c r="MQ149" s="219"/>
      <c r="MR149" s="219"/>
      <c r="MS149" s="219"/>
      <c r="MT149" s="219"/>
      <c r="MU149" s="219"/>
      <c r="MV149" s="219"/>
      <c r="MW149" s="219"/>
      <c r="MX149" s="219"/>
      <c r="MY149" s="219"/>
      <c r="MZ149" s="219"/>
      <c r="NA149" s="219"/>
      <c r="NB149" s="219"/>
      <c r="NC149" s="219"/>
      <c r="ND149" s="219"/>
      <c r="NE149" s="219"/>
      <c r="NF149" s="219"/>
      <c r="NG149" s="219"/>
      <c r="NH149" s="219"/>
      <c r="NI149" s="219"/>
      <c r="NJ149" s="219"/>
      <c r="NK149" s="219"/>
      <c r="NL149" s="219"/>
      <c r="NM149" s="219"/>
      <c r="NN149" s="219"/>
      <c r="NO149" s="219"/>
      <c r="NP149" s="219"/>
      <c r="NQ149" s="219"/>
      <c r="NR149" s="219"/>
      <c r="NS149" s="219"/>
      <c r="NT149" s="219"/>
      <c r="NU149" s="219"/>
      <c r="NV149" s="219"/>
      <c r="NW149" s="219"/>
      <c r="NX149" s="219"/>
      <c r="NY149" s="219"/>
      <c r="NZ149" s="219"/>
      <c r="OA149" s="219"/>
      <c r="OB149" s="219"/>
      <c r="OC149" s="219"/>
      <c r="OD149" s="219"/>
      <c r="OE149" s="219"/>
      <c r="OF149" s="219"/>
      <c r="OG149" s="219"/>
      <c r="OH149" s="219"/>
      <c r="OI149" s="219"/>
      <c r="OJ149" s="219"/>
      <c r="OK149" s="219"/>
      <c r="OL149" s="219"/>
      <c r="OM149" s="219"/>
      <c r="ON149" s="219"/>
      <c r="OO149" s="219"/>
      <c r="OP149" s="219"/>
      <c r="OQ149" s="219"/>
      <c r="OR149" s="219"/>
      <c r="OS149" s="219"/>
      <c r="OT149" s="219"/>
      <c r="OU149" s="219"/>
      <c r="OV149" s="219"/>
      <c r="OW149" s="219"/>
      <c r="OX149" s="219"/>
      <c r="OY149" s="219"/>
      <c r="OZ149" s="219"/>
      <c r="PA149" s="219"/>
      <c r="PB149" s="219"/>
      <c r="PC149" s="219"/>
      <c r="PD149" s="219"/>
      <c r="PE149" s="219"/>
      <c r="PF149" s="219"/>
      <c r="PG149" s="219"/>
      <c r="PH149" s="219"/>
      <c r="PI149" s="219"/>
      <c r="PJ149" s="219"/>
      <c r="PK149" s="219"/>
      <c r="PL149" s="219"/>
      <c r="PM149" s="219"/>
      <c r="PN149" s="219"/>
      <c r="PO149" s="219"/>
      <c r="PP149" s="219"/>
      <c r="PQ149" s="219"/>
      <c r="PR149" s="219"/>
      <c r="PS149" s="219"/>
      <c r="PT149" s="219"/>
      <c r="PU149" s="219"/>
      <c r="PV149" s="219"/>
      <c r="PW149" s="219"/>
      <c r="PX149" s="219"/>
      <c r="PY149" s="219"/>
      <c r="PZ149" s="219"/>
      <c r="QA149" s="219"/>
      <c r="QB149" s="219"/>
      <c r="QC149" s="219"/>
      <c r="QD149" s="219"/>
      <c r="QE149" s="219"/>
      <c r="QF149" s="219"/>
      <c r="QG149" s="219"/>
      <c r="QH149" s="219"/>
      <c r="QI149" s="219"/>
      <c r="QJ149" s="219"/>
      <c r="QK149" s="219"/>
      <c r="QL149" s="219"/>
      <c r="QM149" s="219"/>
      <c r="QN149" s="219"/>
      <c r="QO149" s="219"/>
      <c r="QP149" s="219"/>
      <c r="QQ149" s="219"/>
      <c r="QR149" s="219"/>
      <c r="QS149" s="219"/>
      <c r="QT149" s="219"/>
      <c r="QU149" s="219"/>
      <c r="QV149" s="219"/>
      <c r="QW149" s="219"/>
      <c r="QX149" s="219"/>
      <c r="QY149" s="219"/>
      <c r="QZ149" s="219"/>
      <c r="RA149" s="219"/>
      <c r="RB149" s="219"/>
      <c r="RC149" s="219"/>
      <c r="RD149" s="219"/>
      <c r="RE149" s="219"/>
      <c r="RF149" s="219"/>
      <c r="RG149" s="219"/>
      <c r="RH149" s="219"/>
      <c r="RI149" s="219"/>
      <c r="RJ149" s="219"/>
      <c r="RK149" s="219"/>
      <c r="RL149" s="219"/>
      <c r="RM149" s="219"/>
      <c r="RN149" s="219"/>
      <c r="RO149" s="219"/>
      <c r="RP149" s="219"/>
      <c r="RQ149" s="219"/>
      <c r="RR149" s="219"/>
      <c r="RS149" s="219"/>
      <c r="RT149" s="219"/>
      <c r="RU149" s="219"/>
      <c r="RV149" s="219"/>
      <c r="RW149" s="219"/>
      <c r="RX149" s="219"/>
      <c r="RY149" s="219"/>
      <c r="RZ149" s="219"/>
      <c r="SA149" s="219"/>
      <c r="SB149" s="219"/>
      <c r="SC149" s="219"/>
      <c r="SD149" s="219"/>
      <c r="SE149" s="219"/>
      <c r="SF149" s="219"/>
      <c r="SG149" s="219"/>
      <c r="SH149" s="219"/>
      <c r="SI149" s="219"/>
      <c r="SJ149" s="219"/>
      <c r="SK149" s="219"/>
      <c r="SL149" s="219"/>
      <c r="SM149" s="219"/>
      <c r="SN149" s="219"/>
      <c r="SO149" s="219"/>
      <c r="SP149" s="219"/>
      <c r="SQ149" s="219"/>
      <c r="SR149" s="219"/>
      <c r="SS149" s="219"/>
      <c r="ST149" s="219"/>
      <c r="SU149" s="219"/>
      <c r="SV149" s="219"/>
      <c r="SW149" s="219"/>
      <c r="SX149" s="219"/>
      <c r="SY149" s="219"/>
      <c r="SZ149" s="219"/>
      <c r="TA149" s="219"/>
      <c r="TB149" s="219"/>
      <c r="TC149" s="219"/>
      <c r="TD149" s="219"/>
      <c r="TE149" s="219"/>
      <c r="TF149" s="219"/>
      <c r="TG149" s="219"/>
      <c r="TH149" s="219"/>
      <c r="TI149" s="219"/>
      <c r="TJ149" s="219"/>
      <c r="TK149" s="219"/>
      <c r="TL149" s="219"/>
      <c r="TM149" s="219"/>
      <c r="TN149" s="219"/>
      <c r="TO149" s="219"/>
      <c r="TP149" s="219"/>
      <c r="TQ149" s="219"/>
      <c r="TR149" s="219"/>
      <c r="TS149" s="219"/>
      <c r="TT149" s="219"/>
      <c r="TU149" s="219"/>
      <c r="TV149" s="219"/>
      <c r="TW149" s="219"/>
      <c r="TX149" s="219"/>
      <c r="TY149" s="219"/>
      <c r="TZ149" s="219"/>
      <c r="UA149" s="219"/>
      <c r="UB149" s="219"/>
      <c r="UC149" s="219"/>
      <c r="UD149" s="219"/>
      <c r="UE149" s="219"/>
      <c r="UF149" s="219"/>
      <c r="UG149" s="219"/>
      <c r="UH149" s="219"/>
      <c r="UI149" s="219"/>
      <c r="UJ149" s="219"/>
      <c r="UK149" s="219"/>
      <c r="UL149" s="219"/>
      <c r="UM149" s="219"/>
      <c r="UN149" s="219"/>
      <c r="UO149" s="219"/>
      <c r="UP149" s="219"/>
      <c r="UQ149" s="219"/>
      <c r="UR149" s="219"/>
      <c r="US149" s="219"/>
      <c r="UT149" s="219"/>
      <c r="UU149" s="219"/>
      <c r="UV149" s="219"/>
      <c r="UW149" s="219"/>
      <c r="UX149" s="219"/>
      <c r="UY149" s="219"/>
      <c r="UZ149" s="219"/>
      <c r="VA149" s="219"/>
      <c r="VB149" s="219"/>
      <c r="VC149" s="219"/>
      <c r="VD149" s="219"/>
      <c r="VE149" s="219"/>
      <c r="VF149" s="219"/>
      <c r="VG149" s="219"/>
      <c r="VH149" s="219"/>
      <c r="VI149" s="219"/>
      <c r="VJ149" s="219"/>
      <c r="VK149" s="219"/>
      <c r="VL149" s="219"/>
      <c r="VM149" s="219"/>
      <c r="VN149" s="219"/>
      <c r="VO149" s="219"/>
      <c r="VP149" s="219"/>
      <c r="VQ149" s="219"/>
      <c r="VR149" s="219"/>
      <c r="VS149" s="219"/>
      <c r="VT149" s="219"/>
      <c r="VU149" s="219"/>
      <c r="VV149" s="219"/>
      <c r="VW149" s="219"/>
      <c r="VX149" s="219"/>
      <c r="VY149" s="219"/>
      <c r="VZ149" s="219"/>
      <c r="WA149" s="219"/>
      <c r="WB149" s="219"/>
      <c r="WC149" s="219"/>
      <c r="WD149" s="219"/>
      <c r="WE149" s="219"/>
      <c r="WF149" s="219"/>
      <c r="WG149" s="219"/>
      <c r="WH149" s="219"/>
      <c r="WI149" s="219"/>
      <c r="WJ149" s="219"/>
      <c r="WK149" s="219"/>
      <c r="WL149" s="219"/>
      <c r="WM149" s="219"/>
      <c r="WN149" s="219"/>
      <c r="WO149" s="219"/>
      <c r="WP149" s="219"/>
      <c r="WQ149" s="219"/>
      <c r="WR149" s="219"/>
      <c r="WS149" s="219"/>
      <c r="WT149" s="219"/>
      <c r="WU149" s="219"/>
      <c r="WV149" s="219"/>
      <c r="WW149" s="219"/>
      <c r="WX149" s="219"/>
      <c r="WY149" s="219"/>
      <c r="WZ149" s="219"/>
      <c r="XA149" s="219"/>
      <c r="XB149" s="219"/>
      <c r="XC149" s="219"/>
      <c r="XD149" s="219"/>
      <c r="XE149" s="219"/>
      <c r="XF149" s="219"/>
      <c r="XG149" s="219"/>
      <c r="XH149" s="219"/>
      <c r="XI149" s="219"/>
      <c r="XJ149" s="219"/>
      <c r="XK149" s="219"/>
      <c r="XL149" s="219"/>
      <c r="XM149" s="219"/>
      <c r="XN149" s="219"/>
      <c r="XO149" s="219"/>
      <c r="XP149" s="219"/>
      <c r="XQ149" s="219"/>
      <c r="XR149" s="219"/>
      <c r="XS149" s="219"/>
      <c r="XT149" s="219"/>
      <c r="XU149" s="219"/>
      <c r="XV149" s="219"/>
      <c r="XW149" s="219"/>
      <c r="XX149" s="219"/>
      <c r="XY149" s="219"/>
      <c r="XZ149" s="219"/>
      <c r="YA149" s="219"/>
      <c r="YB149" s="219"/>
      <c r="YC149" s="219"/>
      <c r="YD149" s="219"/>
      <c r="YE149" s="219"/>
      <c r="YF149" s="219"/>
      <c r="YG149" s="219"/>
      <c r="YH149" s="219"/>
      <c r="YI149" s="219"/>
      <c r="YJ149" s="219"/>
      <c r="YK149" s="219"/>
      <c r="YL149" s="219"/>
      <c r="YM149" s="219"/>
      <c r="YN149" s="219"/>
      <c r="YO149" s="219"/>
      <c r="YP149" s="219"/>
      <c r="YQ149" s="219"/>
      <c r="YR149" s="219"/>
      <c r="YS149" s="219"/>
      <c r="YT149" s="219"/>
      <c r="YU149" s="219"/>
      <c r="YV149" s="219"/>
      <c r="YW149" s="219"/>
      <c r="YX149" s="219"/>
      <c r="YY149" s="219"/>
      <c r="YZ149" s="219"/>
      <c r="ZA149" s="219"/>
      <c r="ZB149" s="219"/>
      <c r="ZC149" s="219"/>
      <c r="ZD149" s="219"/>
      <c r="ZE149" s="219"/>
      <c r="ZF149" s="219"/>
      <c r="ZG149" s="219"/>
      <c r="ZH149" s="219"/>
      <c r="ZI149" s="219"/>
      <c r="ZJ149" s="219"/>
      <c r="ZK149" s="219"/>
      <c r="ZL149" s="219"/>
      <c r="ZM149" s="219"/>
      <c r="ZN149" s="219"/>
      <c r="ZO149" s="219"/>
      <c r="ZP149" s="219"/>
      <c r="ZQ149" s="219"/>
      <c r="ZR149" s="219"/>
      <c r="ZS149" s="219"/>
      <c r="ZT149" s="219"/>
      <c r="ZU149" s="219"/>
      <c r="ZV149" s="219"/>
      <c r="ZW149" s="219"/>
      <c r="ZX149" s="219"/>
      <c r="ZY149" s="219"/>
      <c r="ZZ149" s="219"/>
      <c r="AAA149" s="219"/>
      <c r="AAB149" s="219"/>
      <c r="AAC149" s="219"/>
      <c r="AAD149" s="219"/>
      <c r="AAE149" s="219"/>
      <c r="AAF149" s="219"/>
      <c r="AAG149" s="219"/>
      <c r="AAH149" s="219"/>
      <c r="AAI149" s="219"/>
      <c r="AAJ149" s="219"/>
      <c r="AAK149" s="219"/>
      <c r="AAL149" s="219"/>
      <c r="AAM149" s="219"/>
      <c r="AAN149" s="219"/>
      <c r="AAO149" s="219"/>
      <c r="AAP149" s="219"/>
      <c r="AAQ149" s="219"/>
      <c r="AAR149" s="219"/>
      <c r="AAS149" s="219"/>
      <c r="AAT149" s="219"/>
      <c r="AAU149" s="219"/>
      <c r="AAV149" s="219"/>
      <c r="AAW149" s="219"/>
      <c r="AAX149" s="219"/>
      <c r="AAY149" s="219"/>
      <c r="AAZ149" s="219"/>
      <c r="ABA149" s="219"/>
      <c r="ABB149" s="219"/>
      <c r="ABC149" s="219"/>
      <c r="ABD149" s="219"/>
      <c r="ABE149" s="219"/>
      <c r="ABF149" s="219"/>
      <c r="ABG149" s="219"/>
      <c r="ABH149" s="219"/>
      <c r="ABI149" s="219"/>
      <c r="ABJ149" s="219"/>
      <c r="ABK149" s="219"/>
      <c r="ABL149" s="219"/>
      <c r="ABM149" s="219"/>
      <c r="ABN149" s="219"/>
      <c r="ABO149" s="219"/>
      <c r="ABP149" s="219"/>
      <c r="ABQ149" s="219"/>
      <c r="ABR149" s="219"/>
      <c r="ABS149" s="219"/>
      <c r="ABT149" s="219"/>
      <c r="ABU149" s="219"/>
      <c r="ABV149" s="219"/>
      <c r="ABW149" s="219"/>
      <c r="ABX149" s="219"/>
      <c r="ABY149" s="219"/>
      <c r="ABZ149" s="219"/>
      <c r="ACA149" s="219"/>
      <c r="ACB149" s="219"/>
      <c r="ACC149" s="219"/>
      <c r="ACD149" s="219"/>
      <c r="ACE149" s="219"/>
      <c r="ACF149" s="219"/>
      <c r="ACG149" s="219"/>
      <c r="ACH149" s="219"/>
      <c r="ACI149" s="219"/>
      <c r="ACJ149" s="219"/>
      <c r="ACK149" s="219"/>
      <c r="ACL149" s="219"/>
      <c r="ACM149" s="219"/>
      <c r="ACN149" s="219"/>
      <c r="ACO149" s="219"/>
      <c r="ACP149" s="219"/>
      <c r="ACQ149" s="219"/>
      <c r="ACR149" s="219"/>
      <c r="ACS149" s="219"/>
      <c r="ACT149" s="219"/>
      <c r="ACU149" s="219"/>
      <c r="ACV149" s="219"/>
      <c r="ACW149" s="219"/>
      <c r="ACX149" s="219"/>
      <c r="ACY149" s="219"/>
      <c r="ACZ149" s="219"/>
      <c r="ADA149" s="219"/>
      <c r="ADB149" s="219"/>
      <c r="ADC149" s="219"/>
      <c r="ADD149" s="219"/>
      <c r="ADE149" s="219"/>
      <c r="ADF149" s="219"/>
      <c r="ADG149" s="219"/>
      <c r="ADH149" s="219"/>
      <c r="ADI149" s="219"/>
      <c r="ADJ149" s="219"/>
      <c r="ADK149" s="219"/>
      <c r="ADL149" s="219"/>
      <c r="ADM149" s="219"/>
      <c r="ADN149" s="219"/>
      <c r="ADO149" s="219"/>
      <c r="ADP149" s="219"/>
      <c r="ADQ149" s="219"/>
      <c r="ADR149" s="219"/>
      <c r="ADS149" s="219"/>
      <c r="ADT149" s="219"/>
      <c r="ADU149" s="219"/>
      <c r="ADV149" s="219"/>
      <c r="ADW149" s="219"/>
      <c r="ADX149" s="219"/>
      <c r="ADY149" s="219"/>
      <c r="ADZ149" s="219"/>
      <c r="AEA149" s="219"/>
      <c r="AEB149" s="219"/>
      <c r="AEC149" s="219"/>
      <c r="AED149" s="219"/>
      <c r="AEE149" s="219"/>
      <c r="AEF149" s="219"/>
      <c r="AEG149" s="219"/>
      <c r="AEH149" s="219"/>
      <c r="AEI149" s="219"/>
      <c r="AEJ149" s="219"/>
      <c r="AEK149" s="219"/>
      <c r="AEL149" s="219"/>
      <c r="AEM149" s="219"/>
      <c r="AEN149" s="219"/>
      <c r="AEO149" s="219"/>
      <c r="AEP149" s="219"/>
      <c r="AEQ149" s="219"/>
      <c r="AER149" s="219"/>
      <c r="AES149" s="219"/>
      <c r="AET149" s="219"/>
      <c r="AEU149" s="219"/>
      <c r="AEV149" s="219"/>
      <c r="AEW149" s="219"/>
      <c r="AEX149" s="219"/>
      <c r="AEY149" s="219"/>
      <c r="AEZ149" s="219"/>
      <c r="AFA149" s="219"/>
      <c r="AFB149" s="219"/>
      <c r="AFC149" s="219"/>
      <c r="AFD149" s="219"/>
      <c r="AFE149" s="219"/>
      <c r="AFF149" s="219"/>
      <c r="AFG149" s="219"/>
      <c r="AFH149" s="219"/>
      <c r="AFI149" s="219"/>
      <c r="AFJ149" s="219"/>
      <c r="AFK149" s="219"/>
      <c r="AFL149" s="219"/>
      <c r="AFM149" s="219"/>
      <c r="AFN149" s="219"/>
      <c r="AFO149" s="219"/>
      <c r="AFP149" s="219"/>
      <c r="AFQ149" s="219"/>
      <c r="AFR149" s="219"/>
      <c r="AFS149" s="219"/>
      <c r="AFT149" s="219"/>
      <c r="AFU149" s="219"/>
      <c r="AFV149" s="219"/>
      <c r="AFW149" s="219"/>
      <c r="AFX149" s="219"/>
      <c r="AFY149" s="219"/>
      <c r="AFZ149" s="219"/>
      <c r="AGA149" s="219"/>
      <c r="AGB149" s="219"/>
      <c r="AGC149" s="219"/>
      <c r="AGD149" s="219"/>
      <c r="AGE149" s="219"/>
      <c r="AGF149" s="219"/>
      <c r="AGG149" s="219"/>
      <c r="AGH149" s="219"/>
      <c r="AGI149" s="219"/>
      <c r="AGJ149" s="219"/>
      <c r="AGK149" s="219"/>
      <c r="AGL149" s="219"/>
      <c r="AGM149" s="219"/>
      <c r="AGN149" s="219"/>
      <c r="AGO149" s="219"/>
      <c r="AGP149" s="219"/>
      <c r="AGQ149" s="219"/>
      <c r="AGR149" s="219"/>
      <c r="AGS149" s="219"/>
      <c r="AGT149" s="219"/>
      <c r="AGU149" s="219"/>
      <c r="AGV149" s="219"/>
      <c r="AGW149" s="219"/>
      <c r="AGX149" s="219"/>
      <c r="AGY149" s="219"/>
      <c r="AGZ149" s="219"/>
      <c r="AHA149" s="219"/>
      <c r="AHB149" s="219"/>
      <c r="AHC149" s="219"/>
      <c r="AHD149" s="219"/>
      <c r="AHE149" s="219"/>
      <c r="AHF149" s="219"/>
      <c r="AHG149" s="219"/>
      <c r="AHH149" s="219"/>
      <c r="AHI149" s="219"/>
      <c r="AHJ149" s="219"/>
      <c r="AHK149" s="219"/>
      <c r="AHL149" s="219"/>
      <c r="AHM149" s="219"/>
      <c r="AHN149" s="219"/>
      <c r="AHO149" s="219"/>
      <c r="AHP149" s="219"/>
      <c r="AHQ149" s="219"/>
      <c r="AHR149" s="219"/>
      <c r="AHS149" s="219"/>
      <c r="AHT149" s="219"/>
      <c r="AHU149" s="219"/>
      <c r="AHV149" s="219"/>
      <c r="AHW149" s="219"/>
      <c r="AHX149" s="219"/>
      <c r="AHY149" s="219"/>
      <c r="AHZ149" s="219"/>
      <c r="AIA149" s="219"/>
      <c r="AIB149" s="219"/>
      <c r="AIC149" s="219"/>
      <c r="AID149" s="219"/>
      <c r="AIE149" s="219"/>
      <c r="AIF149" s="219"/>
      <c r="AIG149" s="219"/>
      <c r="AIH149" s="219"/>
      <c r="AII149" s="219"/>
      <c r="AIJ149" s="219"/>
      <c r="AIK149" s="219"/>
      <c r="AIL149" s="219"/>
      <c r="AIM149" s="219"/>
      <c r="AIN149" s="219"/>
      <c r="AIO149" s="219"/>
      <c r="AIP149" s="219"/>
      <c r="AIQ149" s="219"/>
      <c r="AIR149" s="219"/>
      <c r="AIS149" s="219"/>
      <c r="AIT149" s="219"/>
      <c r="AIU149" s="219"/>
      <c r="AIV149" s="219"/>
      <c r="AIW149" s="219"/>
      <c r="AIX149" s="219"/>
      <c r="AIY149" s="219"/>
      <c r="AIZ149" s="219"/>
      <c r="AJA149" s="219"/>
      <c r="AJB149" s="219"/>
      <c r="AJC149" s="219"/>
      <c r="AJD149" s="219"/>
      <c r="AJE149" s="219"/>
      <c r="AJF149" s="219"/>
      <c r="AJG149" s="219"/>
      <c r="AJH149" s="219"/>
      <c r="AJI149" s="219"/>
      <c r="AJJ149" s="219"/>
      <c r="AJK149" s="219"/>
      <c r="AJL149" s="219"/>
      <c r="AJM149" s="219"/>
      <c r="AJN149" s="219"/>
      <c r="AJO149" s="219"/>
      <c r="AJP149" s="219"/>
      <c r="AJQ149" s="219"/>
      <c r="AJR149" s="219"/>
      <c r="AJS149" s="219"/>
      <c r="AJT149" s="219"/>
      <c r="AJU149" s="219"/>
      <c r="AJV149" s="219"/>
      <c r="AJW149" s="219"/>
      <c r="AJX149" s="219"/>
      <c r="AJY149" s="219"/>
      <c r="AJZ149" s="219"/>
      <c r="AKA149" s="219"/>
      <c r="AKB149" s="219"/>
      <c r="AKC149" s="219"/>
      <c r="AKD149" s="219"/>
      <c r="AKE149" s="219"/>
      <c r="AKF149" s="219"/>
      <c r="AKG149" s="219"/>
      <c r="AKH149" s="219"/>
      <c r="AKI149" s="219"/>
      <c r="AKJ149" s="219"/>
      <c r="AKK149" s="219"/>
      <c r="AKL149" s="219"/>
      <c r="AKM149" s="219"/>
      <c r="AKN149" s="219"/>
      <c r="AKO149" s="219"/>
      <c r="AKP149" s="219"/>
      <c r="AKQ149" s="219"/>
      <c r="AKR149" s="219"/>
      <c r="AKS149" s="219"/>
      <c r="AKT149" s="219"/>
      <c r="AKU149" s="219"/>
      <c r="AKV149" s="219"/>
      <c r="AKW149" s="219"/>
      <c r="AKX149" s="219"/>
      <c r="AKY149" s="219"/>
      <c r="AKZ149" s="219"/>
      <c r="ALA149" s="219"/>
      <c r="ALB149" s="219"/>
      <c r="ALC149" s="219"/>
      <c r="ALD149" s="219"/>
      <c r="ALE149" s="219"/>
      <c r="ALF149" s="219"/>
      <c r="ALG149" s="219"/>
      <c r="ALH149" s="219"/>
      <c r="ALI149" s="219"/>
      <c r="ALJ149" s="219"/>
      <c r="ALK149" s="219"/>
      <c r="ALL149" s="219"/>
      <c r="ALM149" s="219"/>
      <c r="ALN149" s="219"/>
      <c r="ALO149" s="219"/>
      <c r="ALP149" s="219"/>
      <c r="ALQ149" s="219"/>
      <c r="ALR149" s="219"/>
      <c r="ALS149" s="219"/>
      <c r="ALT149" s="219"/>
      <c r="ALU149" s="219"/>
      <c r="ALV149" s="219"/>
      <c r="ALW149" s="219"/>
      <c r="ALX149" s="219"/>
      <c r="ALY149" s="219"/>
      <c r="ALZ149" s="219"/>
      <c r="AMA149" s="219"/>
      <c r="AMB149" s="219"/>
      <c r="AMC149" s="219"/>
      <c r="AMD149" s="219"/>
      <c r="AME149" s="219"/>
      <c r="AMF149" s="219"/>
      <c r="AMG149" s="219"/>
      <c r="AMH149" s="219"/>
      <c r="AMI149" s="219"/>
      <c r="AMJ149" s="219"/>
      <c r="AMK149" s="219"/>
      <c r="AML149" s="219"/>
      <c r="AMM149" s="219"/>
      <c r="AMN149" s="219"/>
      <c r="AMO149" s="219"/>
      <c r="AMP149" s="219"/>
      <c r="AMQ149" s="219"/>
      <c r="AMR149" s="219"/>
      <c r="AMS149" s="219"/>
      <c r="AMT149" s="219"/>
      <c r="AMU149" s="219"/>
      <c r="AMV149" s="219"/>
      <c r="AMW149" s="219"/>
      <c r="AMX149" s="219"/>
      <c r="AMY149" s="219"/>
      <c r="AMZ149" s="219"/>
      <c r="ANA149" s="219"/>
      <c r="ANB149" s="219"/>
      <c r="ANC149" s="219"/>
      <c r="AND149" s="219"/>
      <c r="ANE149" s="219"/>
      <c r="ANF149" s="219"/>
      <c r="ANG149" s="219"/>
      <c r="ANH149" s="219"/>
      <c r="ANI149" s="219"/>
      <c r="ANJ149" s="219"/>
      <c r="ANK149" s="219"/>
      <c r="ANL149" s="219"/>
      <c r="ANM149" s="219"/>
      <c r="ANN149" s="219"/>
      <c r="ANO149" s="219"/>
      <c r="ANP149" s="219"/>
      <c r="ANQ149" s="219"/>
      <c r="ANR149" s="219"/>
      <c r="ANS149" s="219"/>
      <c r="ANT149" s="219"/>
      <c r="ANU149" s="219"/>
      <c r="ANV149" s="219"/>
      <c r="ANW149" s="219"/>
      <c r="ANX149" s="219"/>
      <c r="ANY149" s="219"/>
      <c r="ANZ149" s="219"/>
      <c r="AOA149" s="219"/>
      <c r="AOB149" s="219"/>
      <c r="AOC149" s="219"/>
      <c r="AOD149" s="219"/>
      <c r="AOE149" s="219"/>
      <c r="AOF149" s="219"/>
      <c r="AOG149" s="219"/>
      <c r="AOH149" s="219"/>
      <c r="AOI149" s="219"/>
      <c r="AOJ149" s="219"/>
      <c r="AOK149" s="219"/>
      <c r="AOL149" s="219"/>
      <c r="AOM149" s="219"/>
      <c r="AON149" s="219"/>
      <c r="AOO149" s="219"/>
      <c r="AOP149" s="219"/>
      <c r="AOQ149" s="219"/>
      <c r="AOR149" s="219"/>
      <c r="AOS149" s="219"/>
      <c r="AOT149" s="219"/>
      <c r="AOU149" s="219"/>
      <c r="AOV149" s="219"/>
      <c r="AOW149" s="219"/>
      <c r="AOX149" s="219"/>
      <c r="AOY149" s="219"/>
      <c r="AOZ149" s="219"/>
      <c r="APA149" s="219"/>
      <c r="APB149" s="219"/>
      <c r="APC149" s="219"/>
      <c r="APD149" s="219"/>
      <c r="APE149" s="219"/>
      <c r="APF149" s="219"/>
      <c r="APG149" s="219"/>
      <c r="APH149" s="219"/>
      <c r="API149" s="219"/>
      <c r="APJ149" s="219"/>
      <c r="APK149" s="219"/>
      <c r="APL149" s="219"/>
      <c r="APM149" s="219"/>
      <c r="APN149" s="219"/>
      <c r="APO149" s="219"/>
      <c r="APP149" s="219"/>
      <c r="APQ149" s="219"/>
      <c r="APR149" s="219"/>
      <c r="APS149" s="219"/>
      <c r="APT149" s="219"/>
      <c r="APU149" s="219"/>
      <c r="APV149" s="219"/>
      <c r="APW149" s="219"/>
      <c r="APX149" s="219"/>
      <c r="APY149" s="219"/>
      <c r="APZ149" s="219"/>
      <c r="AQA149" s="219"/>
      <c r="AQB149" s="219"/>
      <c r="AQC149" s="219"/>
      <c r="AQD149" s="219"/>
      <c r="AQE149" s="219"/>
      <c r="AQF149" s="219"/>
      <c r="AQG149" s="219"/>
      <c r="AQH149" s="219"/>
      <c r="AQI149" s="219"/>
      <c r="AQJ149" s="219"/>
      <c r="AQK149" s="219"/>
      <c r="AQL149" s="219"/>
      <c r="AQM149" s="219"/>
      <c r="AQN149" s="219"/>
      <c r="AQO149" s="219"/>
      <c r="AQP149" s="219"/>
      <c r="AQQ149" s="219"/>
      <c r="AQR149" s="219"/>
      <c r="AQS149" s="219"/>
      <c r="AQT149" s="219"/>
      <c r="AQU149" s="219"/>
      <c r="AQV149" s="219"/>
      <c r="AQW149" s="219"/>
      <c r="AQX149" s="219"/>
      <c r="AQY149" s="219"/>
      <c r="AQZ149" s="219"/>
      <c r="ARA149" s="219"/>
      <c r="ARB149" s="219"/>
      <c r="ARC149" s="219"/>
      <c r="ARD149" s="219"/>
      <c r="ARE149" s="219"/>
      <c r="ARF149" s="219"/>
      <c r="ARG149" s="219"/>
      <c r="ARH149" s="219"/>
      <c r="ARI149" s="219"/>
      <c r="ARJ149" s="219"/>
      <c r="ARK149" s="219"/>
      <c r="ARL149" s="219"/>
      <c r="ARM149" s="219"/>
      <c r="ARN149" s="219"/>
      <c r="ARO149" s="219"/>
      <c r="ARP149" s="219"/>
      <c r="ARQ149" s="219"/>
      <c r="ARR149" s="219"/>
      <c r="ARS149" s="219"/>
      <c r="ART149" s="219"/>
      <c r="ARU149" s="219"/>
      <c r="ARV149" s="219"/>
      <c r="ARW149" s="219"/>
      <c r="ARX149" s="219"/>
      <c r="ARY149" s="219"/>
      <c r="ARZ149" s="219"/>
      <c r="ASA149" s="219"/>
      <c r="ASB149" s="219"/>
      <c r="ASC149" s="219"/>
      <c r="ASD149" s="219"/>
      <c r="ASE149" s="219"/>
      <c r="ASF149" s="219"/>
      <c r="ASG149" s="219"/>
      <c r="ASH149" s="219"/>
      <c r="ASI149" s="219"/>
      <c r="ASJ149" s="219"/>
      <c r="ASK149" s="219"/>
      <c r="ASL149" s="219"/>
      <c r="ASM149" s="219"/>
      <c r="ASN149" s="219"/>
      <c r="ASO149" s="219"/>
      <c r="ASP149" s="219"/>
      <c r="ASQ149" s="219"/>
      <c r="ASR149" s="219"/>
      <c r="ASS149" s="219"/>
      <c r="AST149" s="219"/>
      <c r="ASU149" s="219"/>
      <c r="ASV149" s="219"/>
      <c r="ASW149" s="219"/>
      <c r="ASX149" s="219"/>
      <c r="ASY149" s="219"/>
      <c r="ASZ149" s="219"/>
      <c r="ATA149" s="219"/>
      <c r="ATB149" s="219"/>
      <c r="ATC149" s="219"/>
      <c r="ATD149" s="219"/>
      <c r="ATE149" s="219"/>
      <c r="ATF149" s="219"/>
      <c r="ATG149" s="219"/>
      <c r="ATH149" s="219"/>
      <c r="ATI149" s="219"/>
      <c r="ATJ149" s="219"/>
      <c r="ATK149" s="219"/>
      <c r="ATL149" s="219"/>
    </row>
  </sheetData>
  <mergeCells count="55">
    <mergeCell ref="B3:G3"/>
    <mergeCell ref="S3:T3"/>
    <mergeCell ref="B4:G4"/>
    <mergeCell ref="B12:B13"/>
    <mergeCell ref="C12:C13"/>
    <mergeCell ref="D12:D13"/>
    <mergeCell ref="B14:B15"/>
    <mergeCell ref="C14:C15"/>
    <mergeCell ref="D14:D15"/>
    <mergeCell ref="B16:B17"/>
    <mergeCell ref="C16:C17"/>
    <mergeCell ref="D16:D17"/>
    <mergeCell ref="B18:B19"/>
    <mergeCell ref="C18:C19"/>
    <mergeCell ref="D18:D19"/>
    <mergeCell ref="B20:B21"/>
    <mergeCell ref="C20:C21"/>
    <mergeCell ref="D20:D21"/>
    <mergeCell ref="B22:B23"/>
    <mergeCell ref="C22:C23"/>
    <mergeCell ref="D22:D23"/>
    <mergeCell ref="B24:B25"/>
    <mergeCell ref="C24:C25"/>
    <mergeCell ref="D24:D25"/>
    <mergeCell ref="B26:B27"/>
    <mergeCell ref="C26:C27"/>
    <mergeCell ref="D26:D27"/>
    <mergeCell ref="B28:B29"/>
    <mergeCell ref="C28:C29"/>
    <mergeCell ref="D28:D29"/>
    <mergeCell ref="B45:B46"/>
    <mergeCell ref="C45:C46"/>
    <mergeCell ref="B47:B48"/>
    <mergeCell ref="C47:C48"/>
    <mergeCell ref="B49:B50"/>
    <mergeCell ref="C49:C50"/>
    <mergeCell ref="B51:B52"/>
    <mergeCell ref="C51:C52"/>
    <mergeCell ref="B53:B54"/>
    <mergeCell ref="C53:C54"/>
    <mergeCell ref="B55:B56"/>
    <mergeCell ref="C55:C56"/>
    <mergeCell ref="B57:B58"/>
    <mergeCell ref="C57:C58"/>
    <mergeCell ref="B59:B60"/>
    <mergeCell ref="C59:C60"/>
    <mergeCell ref="B61:B62"/>
    <mergeCell ref="C61:C62"/>
    <mergeCell ref="B139:B141"/>
    <mergeCell ref="B121:B123"/>
    <mergeCell ref="B124:B126"/>
    <mergeCell ref="B127:B129"/>
    <mergeCell ref="B130:B132"/>
    <mergeCell ref="B133:B135"/>
    <mergeCell ref="B136:B138"/>
  </mergeCells>
  <conditionalFormatting sqref="B8">
    <cfRule type="expression" dxfId="3" priority="7">
      <formula>$B$8="Mandatory"</formula>
    </cfRule>
    <cfRule type="expression" dxfId="2" priority="8">
      <formula>$B$8="Voluntary"</formula>
    </cfRule>
  </conditionalFormatting>
  <conditionalFormatting sqref="M12:Q29">
    <cfRule type="cellIs" dxfId="1" priority="6" operator="equal">
      <formula>0</formula>
    </cfRule>
  </conditionalFormatting>
  <conditionalFormatting sqref="M34:Q39">
    <cfRule type="cellIs" dxfId="0" priority="5" operator="equal">
      <formula>0</formula>
    </cfRule>
  </conditionalFormatting>
  <dataValidations count="7">
    <dataValidation type="list" allowBlank="1" showInputMessage="1" showErrorMessage="1" sqref="A115" xr:uid="{CB07587E-C726-4C0D-8B3F-811EB9BCC90A}">
      <formula1>"Select, 7106, 7110"</formula1>
    </dataValidation>
    <dataValidation type="list" allowBlank="1" showInputMessage="1" showErrorMessage="1" sqref="A87:A91" xr:uid="{3D0A038C-A13C-4E63-ADB4-FA4C3B840BC3}">
      <formula1>"Select, 7256, 7383, 7259"</formula1>
    </dataValidation>
    <dataValidation type="list" allowBlank="1" showInputMessage="1" showErrorMessage="1" sqref="C34:C39" xr:uid="{D5C0C980-C0B1-4303-9187-57F950F3B52B}">
      <formula1>"Post-doc, Graduate Student, UG Student, Technical Staff, Admin Staff"</formula1>
    </dataValidation>
    <dataValidation type="list" allowBlank="1" showInputMessage="1" showErrorMessage="1" sqref="C14:C29" xr:uid="{CFC24AD2-BE2D-49D4-A24D-C79870232C43}">
      <formula1>"Co-PI, Co-I (NIH), Snr / Key Prsn"</formula1>
    </dataValidation>
    <dataValidation type="list" allowBlank="1" showInputMessage="1" showErrorMessage="1" sqref="E12:E29 E34:E39" xr:uid="{4E8DFC81-6B20-43A1-A004-894594547F0A}">
      <formula1>$R$4:$R$7</formula1>
    </dataValidation>
    <dataValidation type="list" allowBlank="1" showInputMessage="1" showErrorMessage="1" promptTitle="Select" prompt="Cost Share Type" sqref="B8" xr:uid="{102DCF23-16ED-4BD3-A001-2D0022E4773C}">
      <formula1>"None, Voluntary, Mandatory"</formula1>
    </dataValidation>
    <dataValidation type="list" allowBlank="1" showInputMessage="1" showErrorMessage="1" sqref="T1" xr:uid="{C675AC3B-BEA4-417A-827B-C1EB52224BAA}">
      <formula1>"MTDC, TDC"</formula1>
    </dataValidation>
  </dataValidations>
  <hyperlinks>
    <hyperlink ref="D112" r:id="rId1" display="current costs (http://www.iit.edu/research/services/orcpd/docs/animal_rates.pdf) " xr:uid="{DD8CC602-A6A0-4590-AE10-2CE6A974DD75}"/>
    <hyperlink ref="C94" r:id="rId2" xr:uid="{00ABF046-75D9-42E5-9C01-02F6FF66653C}"/>
  </hyperlink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8F530928-DD27-46FB-B00D-14B03353ED6E}">
          <x14:formula1>
            <xm:f>Fields!$A$2:$A$19</xm:f>
          </x14:formula1>
          <xm:sqref>D12:D29 D34:D39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63DFB6-D9A8-408E-91A7-9C337D0C2925}">
  <dimension ref="A1:K46"/>
  <sheetViews>
    <sheetView workbookViewId="0">
      <selection activeCell="I45" sqref="I45"/>
    </sheetView>
  </sheetViews>
  <sheetFormatPr defaultRowHeight="15"/>
  <cols>
    <col min="1" max="1" width="33.42578125" bestFit="1" customWidth="1"/>
    <col min="3" max="3" width="9.42578125" customWidth="1"/>
    <col min="4" max="4" width="33.42578125" bestFit="1" customWidth="1"/>
    <col min="5" max="16" width="9.42578125" customWidth="1"/>
  </cols>
  <sheetData>
    <row r="1" spans="1:11" ht="120">
      <c r="A1" t="s">
        <v>54</v>
      </c>
      <c r="D1" s="130" t="s">
        <v>176</v>
      </c>
      <c r="E1" s="130" t="s">
        <v>177</v>
      </c>
      <c r="F1" s="130" t="s">
        <v>178</v>
      </c>
      <c r="G1" s="130" t="s">
        <v>179</v>
      </c>
      <c r="H1" s="130" t="s">
        <v>180</v>
      </c>
      <c r="I1" s="130" t="s">
        <v>181</v>
      </c>
      <c r="J1" s="130" t="s">
        <v>182</v>
      </c>
      <c r="K1" s="130" t="s">
        <v>183</v>
      </c>
    </row>
    <row r="2" spans="1:11">
      <c r="A2" t="s">
        <v>184</v>
      </c>
      <c r="B2">
        <v>6115</v>
      </c>
      <c r="D2" t="s">
        <v>184</v>
      </c>
      <c r="G2">
        <v>6115</v>
      </c>
      <c r="I2" s="1">
        <f>SUMIF(Budget!A:A,Fields!G2,Budget!R:R)</f>
        <v>0</v>
      </c>
    </row>
    <row r="3" spans="1:11">
      <c r="A3" t="s">
        <v>185</v>
      </c>
      <c r="B3">
        <v>6120</v>
      </c>
      <c r="D3" t="s">
        <v>185</v>
      </c>
      <c r="G3">
        <v>6120</v>
      </c>
      <c r="I3" s="1">
        <f>SUMIF(Budget!A:A,Fields!G3,Budget!R:R)</f>
        <v>0</v>
      </c>
    </row>
    <row r="4" spans="1:11">
      <c r="A4" t="s">
        <v>186</v>
      </c>
      <c r="B4">
        <v>6125</v>
      </c>
      <c r="D4" t="s">
        <v>186</v>
      </c>
      <c r="G4">
        <v>6125</v>
      </c>
      <c r="I4" s="1">
        <f>SUMIF(Budget!A:A,Fields!G4,Budget!R:R)</f>
        <v>0</v>
      </c>
    </row>
    <row r="5" spans="1:11">
      <c r="A5" t="s">
        <v>187</v>
      </c>
      <c r="B5">
        <v>6130</v>
      </c>
      <c r="D5" t="s">
        <v>187</v>
      </c>
      <c r="G5">
        <v>6130</v>
      </c>
      <c r="I5" s="1">
        <f>SUMIF(Budget!A:A,Fields!G5,Budget!R:R)</f>
        <v>0</v>
      </c>
    </row>
    <row r="6" spans="1:11">
      <c r="A6" t="s">
        <v>188</v>
      </c>
      <c r="B6">
        <v>6131</v>
      </c>
      <c r="D6" t="s">
        <v>188</v>
      </c>
      <c r="G6">
        <v>6131</v>
      </c>
      <c r="I6" s="1">
        <f>SUMIF(Budget!A:A,Fields!G6,Budget!R:R)</f>
        <v>0</v>
      </c>
    </row>
    <row r="7" spans="1:11">
      <c r="A7" t="s">
        <v>189</v>
      </c>
      <c r="B7">
        <v>6132</v>
      </c>
      <c r="D7" t="s">
        <v>189</v>
      </c>
      <c r="G7">
        <v>6132</v>
      </c>
      <c r="I7" s="1">
        <f>SUMIF(Budget!A:A,Fields!G7,Budget!R:R)</f>
        <v>0</v>
      </c>
    </row>
    <row r="8" spans="1:11">
      <c r="A8" t="s">
        <v>190</v>
      </c>
      <c r="B8">
        <v>6133</v>
      </c>
      <c r="D8" t="s">
        <v>190</v>
      </c>
      <c r="G8">
        <v>6133</v>
      </c>
      <c r="I8" s="1">
        <f>SUMIF(Budget!A:A,Fields!G8,Budget!R:R)</f>
        <v>0</v>
      </c>
    </row>
    <row r="9" spans="1:11">
      <c r="A9" t="s">
        <v>191</v>
      </c>
      <c r="B9">
        <v>6135</v>
      </c>
      <c r="D9" t="s">
        <v>191</v>
      </c>
      <c r="G9">
        <v>6135</v>
      </c>
      <c r="I9" s="1">
        <f>SUMIF(Budget!A:A,Fields!G9,Budget!R:R)</f>
        <v>0</v>
      </c>
    </row>
    <row r="10" spans="1:11">
      <c r="A10" t="s">
        <v>192</v>
      </c>
      <c r="B10">
        <v>6140</v>
      </c>
      <c r="D10" t="s">
        <v>192</v>
      </c>
      <c r="G10">
        <v>6140</v>
      </c>
      <c r="I10" s="1">
        <f>SUMIF(Budget!A:A,Fields!G10,Budget!R:R)</f>
        <v>0</v>
      </c>
    </row>
    <row r="11" spans="1:11">
      <c r="A11" t="s">
        <v>193</v>
      </c>
      <c r="B11">
        <v>6150</v>
      </c>
      <c r="D11" t="s">
        <v>193</v>
      </c>
      <c r="G11">
        <v>6150</v>
      </c>
      <c r="I11" s="1">
        <f>SUMIF(Budget!A:A,Fields!G11,Budget!R:R)</f>
        <v>0</v>
      </c>
    </row>
    <row r="12" spans="1:11">
      <c r="A12" t="s">
        <v>194</v>
      </c>
      <c r="B12">
        <v>6210</v>
      </c>
      <c r="D12" t="s">
        <v>194</v>
      </c>
      <c r="G12">
        <v>6210</v>
      </c>
      <c r="I12" s="1">
        <f>SUMIF(Budget!A:A,Fields!G12,Budget!R:R)</f>
        <v>0</v>
      </c>
    </row>
    <row r="13" spans="1:11">
      <c r="A13" t="s">
        <v>195</v>
      </c>
      <c r="B13">
        <v>6215</v>
      </c>
      <c r="D13" t="s">
        <v>195</v>
      </c>
      <c r="G13">
        <v>6215</v>
      </c>
      <c r="I13" s="1">
        <f>SUMIF(Budget!A:A,Fields!G13,Budget!R:R)</f>
        <v>0</v>
      </c>
    </row>
    <row r="14" spans="1:11">
      <c r="A14" t="s">
        <v>196</v>
      </c>
      <c r="B14">
        <v>6220</v>
      </c>
      <c r="D14" t="s">
        <v>196</v>
      </c>
      <c r="G14">
        <v>6220</v>
      </c>
      <c r="I14" s="1">
        <f>SUMIF(Budget!A:A,Fields!G14,Budget!R:R)</f>
        <v>0</v>
      </c>
    </row>
    <row r="15" spans="1:11">
      <c r="A15" t="s">
        <v>197</v>
      </c>
      <c r="B15">
        <v>6322</v>
      </c>
      <c r="D15" t="s">
        <v>198</v>
      </c>
      <c r="G15">
        <v>6307</v>
      </c>
      <c r="I15" s="1">
        <f>SUMIF(Budget!A:A,Fields!G15,Budget!R:R)</f>
        <v>0</v>
      </c>
    </row>
    <row r="16" spans="1:11">
      <c r="A16" t="s">
        <v>199</v>
      </c>
      <c r="B16">
        <v>6325</v>
      </c>
      <c r="D16" t="s">
        <v>200</v>
      </c>
      <c r="G16">
        <v>6312</v>
      </c>
      <c r="I16" s="1">
        <f>SUMIF(Budget!A:A,Fields!G16,Budget!R:R)</f>
        <v>0</v>
      </c>
    </row>
    <row r="17" spans="1:9">
      <c r="A17" t="s">
        <v>201</v>
      </c>
      <c r="B17">
        <v>6330</v>
      </c>
      <c r="D17" t="s">
        <v>197</v>
      </c>
      <c r="G17">
        <v>6322</v>
      </c>
      <c r="I17" s="1">
        <f>SUMIF(Budget!A:A,Fields!G17,Budget!R:R)</f>
        <v>0</v>
      </c>
    </row>
    <row r="18" spans="1:9">
      <c r="A18" t="s">
        <v>200</v>
      </c>
      <c r="B18">
        <v>6312</v>
      </c>
      <c r="D18" t="s">
        <v>199</v>
      </c>
      <c r="G18">
        <v>6325</v>
      </c>
      <c r="I18" s="1">
        <f>SUMIF(Budget!A:A,Fields!G18,Budget!R:R)</f>
        <v>0</v>
      </c>
    </row>
    <row r="19" spans="1:9">
      <c r="A19" t="s">
        <v>198</v>
      </c>
      <c r="B19">
        <v>6307</v>
      </c>
      <c r="D19" t="s">
        <v>201</v>
      </c>
      <c r="G19">
        <v>6330</v>
      </c>
      <c r="I19" s="1">
        <f>SUMIF(Budget!A:A,Fields!G19,Budget!R:R)</f>
        <v>0</v>
      </c>
    </row>
    <row r="20" spans="1:9">
      <c r="A20" t="s">
        <v>192</v>
      </c>
      <c r="B20">
        <v>6140</v>
      </c>
      <c r="D20" t="s">
        <v>202</v>
      </c>
      <c r="G20">
        <v>6340</v>
      </c>
      <c r="I20" s="1">
        <f>SUMIF(Budget!A:A,Fields!G20,Budget!R:R)</f>
        <v>0</v>
      </c>
    </row>
    <row r="21" spans="1:9">
      <c r="D21" t="s">
        <v>203</v>
      </c>
      <c r="G21">
        <v>6514</v>
      </c>
      <c r="I21" s="1">
        <f>SUMIF(Budget!A:A,Fields!G21,Budget!R:R)</f>
        <v>0</v>
      </c>
    </row>
    <row r="22" spans="1:9">
      <c r="D22" t="s">
        <v>204</v>
      </c>
      <c r="G22">
        <v>7000</v>
      </c>
      <c r="I22" s="1">
        <f>SUMIF(Budget!A:A,Fields!G22,Budget!R:R)</f>
        <v>0</v>
      </c>
    </row>
    <row r="23" spans="1:9">
      <c r="D23" t="s">
        <v>205</v>
      </c>
      <c r="G23">
        <v>7106</v>
      </c>
      <c r="I23" s="1">
        <f>SUMIF(Budget!A:A,Fields!G23,Budget!R:R)</f>
        <v>0</v>
      </c>
    </row>
    <row r="24" spans="1:9">
      <c r="D24" t="s">
        <v>206</v>
      </c>
      <c r="G24">
        <v>7110</v>
      </c>
      <c r="I24" s="1">
        <f>SUMIF(Budget!A:A,Fields!G24,Budget!R:R)</f>
        <v>0</v>
      </c>
    </row>
    <row r="25" spans="1:9">
      <c r="D25" t="s">
        <v>207</v>
      </c>
      <c r="G25">
        <v>7152</v>
      </c>
      <c r="I25" s="1">
        <f>SUMIF(Budget!A:A,Fields!G25,Budget!R:R)</f>
        <v>0</v>
      </c>
    </row>
    <row r="26" spans="1:9">
      <c r="D26" t="s">
        <v>208</v>
      </c>
      <c r="G26">
        <v>7256</v>
      </c>
      <c r="I26" s="1">
        <f>SUMIF(Budget!A:A,Fields!G26,Budget!R:R)</f>
        <v>0</v>
      </c>
    </row>
    <row r="27" spans="1:9">
      <c r="D27" t="s">
        <v>209</v>
      </c>
      <c r="G27">
        <v>7259</v>
      </c>
      <c r="I27" s="1">
        <f>SUMIF(Budget!A:A,Fields!G27,Budget!R:R)</f>
        <v>0</v>
      </c>
    </row>
    <row r="28" spans="1:9">
      <c r="D28" t="s">
        <v>210</v>
      </c>
      <c r="G28">
        <v>7271</v>
      </c>
      <c r="I28" s="1">
        <f>SUMIF(Budget!A:A,Fields!G28,Budget!R:R)</f>
        <v>0</v>
      </c>
    </row>
    <row r="29" spans="1:9">
      <c r="D29" t="s">
        <v>211</v>
      </c>
      <c r="G29">
        <v>7272</v>
      </c>
      <c r="I29" s="1">
        <f>SUMIF(Budget!A:A,Fields!G29,Budget!R:R)</f>
        <v>0</v>
      </c>
    </row>
    <row r="30" spans="1:9">
      <c r="D30" t="s">
        <v>212</v>
      </c>
      <c r="G30">
        <v>7273</v>
      </c>
      <c r="I30" s="1">
        <f>SUMIF(Budget!A:A,Fields!G30,Budget!R:R)</f>
        <v>0</v>
      </c>
    </row>
    <row r="31" spans="1:9">
      <c r="D31" t="s">
        <v>213</v>
      </c>
      <c r="G31">
        <v>7274</v>
      </c>
      <c r="I31" s="1">
        <f>SUMIF(Budget!A:A,Fields!G31,Budget!R:R)</f>
        <v>0</v>
      </c>
    </row>
    <row r="32" spans="1:9">
      <c r="D32" t="s">
        <v>214</v>
      </c>
      <c r="G32">
        <v>7275</v>
      </c>
      <c r="I32" s="1">
        <f>SUMIF(Budget!A:A,Fields!G32,Budget!R:R)</f>
        <v>0</v>
      </c>
    </row>
    <row r="33" spans="4:9">
      <c r="D33" t="s">
        <v>215</v>
      </c>
      <c r="G33">
        <v>7276</v>
      </c>
      <c r="I33" s="1">
        <f>SUMIF(Budget!A:A,Fields!G33,Budget!R:R)</f>
        <v>0</v>
      </c>
    </row>
    <row r="34" spans="4:9">
      <c r="D34" t="s">
        <v>216</v>
      </c>
      <c r="G34">
        <v>7283</v>
      </c>
      <c r="I34" s="1">
        <f>SUMIF(Budget!A:A,Fields!G34,Budget!R:R)</f>
        <v>0</v>
      </c>
    </row>
    <row r="35" spans="4:9">
      <c r="D35" t="s">
        <v>217</v>
      </c>
      <c r="G35">
        <v>7288</v>
      </c>
      <c r="I35" s="1">
        <f>SUMIF(Budget!A:A,Fields!G35,Budget!R:R)</f>
        <v>0</v>
      </c>
    </row>
    <row r="36" spans="4:9">
      <c r="D36" t="s">
        <v>218</v>
      </c>
      <c r="G36">
        <v>7289</v>
      </c>
      <c r="I36" s="1">
        <f>SUMIF(Budget!A:A,Fields!G36,Budget!R:R)</f>
        <v>0</v>
      </c>
    </row>
    <row r="37" spans="4:9">
      <c r="D37" t="s">
        <v>219</v>
      </c>
      <c r="G37">
        <v>7290</v>
      </c>
      <c r="I37" s="1">
        <f>SUMIF(Budget!A:A,Fields!G37,Budget!R:R)</f>
        <v>0</v>
      </c>
    </row>
    <row r="38" spans="4:9">
      <c r="D38" t="s">
        <v>220</v>
      </c>
      <c r="G38">
        <v>7383</v>
      </c>
      <c r="I38" s="1">
        <f>SUMIF(Budget!A:A,Fields!G38,Budget!R:R)</f>
        <v>0</v>
      </c>
    </row>
    <row r="39" spans="4:9">
      <c r="D39" t="s">
        <v>221</v>
      </c>
      <c r="G39">
        <v>7401</v>
      </c>
      <c r="I39" s="1">
        <f>SUMIF(Budget!A:A,Fields!G39,Budget!R:R)</f>
        <v>0</v>
      </c>
    </row>
    <row r="40" spans="4:9">
      <c r="D40" t="s">
        <v>222</v>
      </c>
      <c r="G40">
        <v>7408</v>
      </c>
      <c r="I40" s="1">
        <f>SUMIF(Budget!A:A,Fields!G40,Budget!R:R)</f>
        <v>0</v>
      </c>
    </row>
    <row r="41" spans="4:9">
      <c r="D41" t="s">
        <v>223</v>
      </c>
      <c r="G41">
        <v>7462</v>
      </c>
      <c r="I41" s="1">
        <f>SUMIF(Budget!A:A,Fields!G41,Budget!R:R)</f>
        <v>0</v>
      </c>
    </row>
    <row r="42" spans="4:9">
      <c r="D42" t="s">
        <v>224</v>
      </c>
      <c r="G42">
        <v>7481</v>
      </c>
      <c r="I42" s="1">
        <f>SUMIF(Budget!A:A,Fields!G42,Budget!R:R)</f>
        <v>0</v>
      </c>
    </row>
    <row r="43" spans="4:9">
      <c r="D43" t="s">
        <v>225</v>
      </c>
      <c r="G43">
        <v>7506</v>
      </c>
      <c r="I43" s="1">
        <f>SUMIF(Budget!A:A,Fields!G43,Budget!R:R)</f>
        <v>0</v>
      </c>
    </row>
    <row r="44" spans="4:9">
      <c r="D44" t="s">
        <v>226</v>
      </c>
      <c r="G44">
        <v>7284</v>
      </c>
      <c r="I44" s="1">
        <f>SUMIF(Budget!A:A,Fields!G44,Budget!R:R)</f>
        <v>0</v>
      </c>
    </row>
    <row r="45" spans="4:9">
      <c r="D45" t="s">
        <v>227</v>
      </c>
      <c r="G45">
        <v>7286</v>
      </c>
      <c r="I45" s="1">
        <f>SUMIF(Budget!A:A,Fields!G45,Budget!R:R)</f>
        <v>0</v>
      </c>
    </row>
    <row r="46" spans="4:9">
      <c r="D46" t="s">
        <v>228</v>
      </c>
      <c r="G46">
        <v>7521</v>
      </c>
      <c r="I46" s="1">
        <f>SUMIF(Budget!A:A,Fields!G46,Budget!R:R)</f>
        <v>0</v>
      </c>
    </row>
  </sheetData>
  <phoneticPr fontId="4"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FC348B-E3F0-4A91-BEC5-D7A276733C50}">
  <dimension ref="A1:H45"/>
  <sheetViews>
    <sheetView workbookViewId="0">
      <selection activeCell="F6" sqref="F6"/>
    </sheetView>
  </sheetViews>
  <sheetFormatPr defaultRowHeight="15"/>
  <cols>
    <col min="1" max="1" width="29.5703125" style="131" customWidth="1"/>
    <col min="2" max="2" width="9.7109375" style="131" customWidth="1"/>
    <col min="3" max="3" width="11.28515625" style="131" customWidth="1"/>
    <col min="4" max="4" width="18" style="131" customWidth="1"/>
    <col min="5" max="5" width="15.5703125" style="131" customWidth="1"/>
    <col min="6" max="6" width="17" style="131" customWidth="1"/>
    <col min="7" max="7" width="27.7109375" style="131" customWidth="1"/>
    <col min="8" max="8" width="57.85546875" style="131" customWidth="1"/>
    <col min="9" max="16384" width="9.140625" style="131"/>
  </cols>
  <sheetData>
    <row r="1" spans="1:8" s="130" customFormat="1">
      <c r="A1" s="130" t="s">
        <v>176</v>
      </c>
      <c r="B1" s="130" t="s">
        <v>177</v>
      </c>
      <c r="C1" s="130" t="s">
        <v>178</v>
      </c>
      <c r="D1" s="130" t="s">
        <v>179</v>
      </c>
      <c r="E1" s="130" t="s">
        <v>180</v>
      </c>
      <c r="F1" s="130" t="s">
        <v>181</v>
      </c>
      <c r="G1" s="130" t="s">
        <v>182</v>
      </c>
      <c r="H1" s="130" t="s">
        <v>183</v>
      </c>
    </row>
    <row r="2" spans="1:8">
      <c r="A2" s="131" t="e" cm="1" vm="1">
        <f t="array" ref="A2">_xlfn._xlws.FILTER(Fields!D2:K46,Fields!I2:I46&gt;0)</f>
        <v>#VALUE!</v>
      </c>
      <c r="F2" s="132"/>
      <c r="G2" s="132"/>
      <c r="H2" s="132"/>
    </row>
    <row r="3" spans="1:8">
      <c r="F3" s="132"/>
      <c r="G3" s="132"/>
      <c r="H3" s="132"/>
    </row>
    <row r="4" spans="1:8">
      <c r="F4" s="132"/>
      <c r="G4" s="132"/>
      <c r="H4" s="132"/>
    </row>
    <row r="5" spans="1:8">
      <c r="F5" s="132"/>
      <c r="G5" s="132"/>
      <c r="H5" s="132"/>
    </row>
    <row r="6" spans="1:8">
      <c r="F6" s="132"/>
      <c r="G6" s="132"/>
      <c r="H6" s="132"/>
    </row>
    <row r="7" spans="1:8">
      <c r="F7" s="132"/>
      <c r="G7" s="132"/>
      <c r="H7" s="132"/>
    </row>
    <row r="8" spans="1:8">
      <c r="F8" s="132"/>
      <c r="G8" s="132"/>
      <c r="H8" s="132"/>
    </row>
    <row r="9" spans="1:8">
      <c r="F9" s="132"/>
      <c r="G9" s="132"/>
      <c r="H9" s="132"/>
    </row>
    <row r="10" spans="1:8">
      <c r="F10" s="132"/>
      <c r="G10" s="132"/>
      <c r="H10" s="132"/>
    </row>
    <row r="11" spans="1:8">
      <c r="F11" s="132"/>
      <c r="G11" s="132"/>
      <c r="H11" s="132"/>
    </row>
    <row r="12" spans="1:8">
      <c r="F12" s="132"/>
      <c r="G12" s="132"/>
      <c r="H12" s="132"/>
    </row>
    <row r="13" spans="1:8">
      <c r="F13" s="132"/>
      <c r="G13" s="132"/>
      <c r="H13" s="132"/>
    </row>
    <row r="14" spans="1:8">
      <c r="F14" s="132"/>
      <c r="G14" s="132"/>
      <c r="H14" s="132"/>
    </row>
    <row r="15" spans="1:8">
      <c r="F15" s="132"/>
      <c r="G15" s="132"/>
      <c r="H15" s="132"/>
    </row>
    <row r="16" spans="1:8">
      <c r="F16" s="132"/>
      <c r="G16" s="132"/>
      <c r="H16" s="132"/>
    </row>
    <row r="17" spans="6:8">
      <c r="F17" s="132"/>
      <c r="G17" s="132"/>
      <c r="H17" s="132"/>
    </row>
    <row r="18" spans="6:8">
      <c r="F18" s="132"/>
      <c r="G18" s="132"/>
      <c r="H18" s="132"/>
    </row>
    <row r="19" spans="6:8">
      <c r="F19" s="132"/>
      <c r="G19" s="132"/>
      <c r="H19" s="132"/>
    </row>
    <row r="20" spans="6:8">
      <c r="F20" s="132"/>
      <c r="G20" s="132"/>
      <c r="H20" s="132"/>
    </row>
    <row r="21" spans="6:8">
      <c r="F21" s="132"/>
      <c r="G21" s="132"/>
      <c r="H21" s="132"/>
    </row>
    <row r="22" spans="6:8">
      <c r="F22" s="132"/>
      <c r="G22" s="132"/>
      <c r="H22" s="132"/>
    </row>
    <row r="23" spans="6:8">
      <c r="F23" s="132"/>
      <c r="G23" s="132"/>
      <c r="H23" s="132"/>
    </row>
    <row r="24" spans="6:8">
      <c r="F24" s="132"/>
      <c r="G24" s="132"/>
      <c r="H24" s="132"/>
    </row>
    <row r="25" spans="6:8">
      <c r="F25" s="132"/>
      <c r="G25" s="132"/>
      <c r="H25" s="132"/>
    </row>
    <row r="26" spans="6:8">
      <c r="F26" s="132"/>
      <c r="G26" s="132"/>
      <c r="H26" s="132"/>
    </row>
    <row r="27" spans="6:8">
      <c r="F27" s="132"/>
      <c r="G27" s="132"/>
      <c r="H27" s="132"/>
    </row>
    <row r="28" spans="6:8">
      <c r="F28" s="132"/>
      <c r="G28" s="132"/>
      <c r="H28" s="132"/>
    </row>
    <row r="29" spans="6:8">
      <c r="F29" s="132"/>
      <c r="G29" s="132"/>
      <c r="H29" s="132"/>
    </row>
    <row r="30" spans="6:8">
      <c r="F30" s="132"/>
      <c r="G30" s="132"/>
      <c r="H30" s="132"/>
    </row>
    <row r="31" spans="6:8">
      <c r="F31" s="132"/>
      <c r="G31" s="132"/>
      <c r="H31" s="132"/>
    </row>
    <row r="32" spans="6:8">
      <c r="F32" s="132"/>
      <c r="G32" s="132"/>
      <c r="H32" s="132"/>
    </row>
    <row r="33" spans="1:8">
      <c r="F33" s="132"/>
      <c r="G33" s="132"/>
      <c r="H33" s="132"/>
    </row>
    <row r="34" spans="1:8">
      <c r="F34" s="132"/>
      <c r="G34" s="132"/>
      <c r="H34" s="132"/>
    </row>
    <row r="35" spans="1:8" ht="15.75" thickBot="1">
      <c r="A35" s="134" t="s">
        <v>80</v>
      </c>
      <c r="B35" s="134"/>
      <c r="C35" s="134"/>
      <c r="D35" s="134"/>
      <c r="E35" s="134"/>
      <c r="F35" s="135">
        <f>SUBTOTAL(9,F2:F34)</f>
        <v>0</v>
      </c>
      <c r="G35" s="135">
        <f t="shared" ref="G35:H35" si="0">SUBTOTAL(9,G2:G34)</f>
        <v>0</v>
      </c>
      <c r="H35" s="135">
        <f t="shared" si="0"/>
        <v>0</v>
      </c>
    </row>
    <row r="36" spans="1:8" ht="15.75" thickTop="1">
      <c r="F36" s="133" t="b">
        <f>F35=Budget!R156</f>
        <v>1</v>
      </c>
    </row>
    <row r="37" spans="1:8">
      <c r="F37" s="133"/>
    </row>
    <row r="38" spans="1:8">
      <c r="F38" s="133"/>
    </row>
    <row r="39" spans="1:8">
      <c r="F39" s="133"/>
    </row>
    <row r="40" spans="1:8">
      <c r="F40" s="133"/>
    </row>
    <row r="41" spans="1:8">
      <c r="F41" s="133"/>
    </row>
    <row r="42" spans="1:8">
      <c r="F42" s="133"/>
    </row>
    <row r="43" spans="1:8">
      <c r="F43" s="133"/>
    </row>
    <row r="44" spans="1:8">
      <c r="F44" s="133"/>
    </row>
    <row r="45" spans="1:8">
      <c r="F45" s="133"/>
    </row>
  </sheetData>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Robert Lapointe</dc:creator>
  <cp:keywords/>
  <dc:description/>
  <cp:lastModifiedBy>Robert Lapointe</cp:lastModifiedBy>
  <cp:revision/>
  <dcterms:created xsi:type="dcterms:W3CDTF">2025-06-18T19:04:42Z</dcterms:created>
  <dcterms:modified xsi:type="dcterms:W3CDTF">2026-02-12T18:09:31Z</dcterms:modified>
  <cp:category/>
  <cp:contentStatus/>
</cp:coreProperties>
</file>